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6" activeTab="0"/>
  </bookViews>
  <sheets>
    <sheet name="Proračun 2023 5 razina-EUR" sheetId="1" r:id="rId1"/>
    <sheet name="Prihodi i primici-EUR" sheetId="2" r:id="rId2"/>
  </sheets>
  <definedNames>
    <definedName name="_xlnm.Print_Titles" localSheetId="0">'Proračun 2023 5 razina-EUR'!$5:$5</definedName>
    <definedName name="_xlnm.Print_Area" localSheetId="0">'Proračun 2023 5 razina-EUR'!$B$1:$J$92</definedName>
  </definedNames>
  <calcPr fullCalcOnLoad="1"/>
</workbook>
</file>

<file path=xl/comments1.xml><?xml version="1.0" encoding="utf-8"?>
<comments xmlns="http://schemas.openxmlformats.org/spreadsheetml/2006/main">
  <authors>
    <author>Denis</author>
  </authors>
  <commentList>
    <comment ref="D77" authorId="0">
      <text>
        <r>
          <rPr>
            <b/>
            <sz val="9"/>
            <rFont val="Segoe UI"/>
            <family val="0"/>
          </rPr>
          <t>Denis:</t>
        </r>
        <r>
          <rPr>
            <sz val="9"/>
            <rFont val="Segoe UI"/>
            <family val="0"/>
          </rPr>
          <t xml:space="preserve">
-postavljanje oznaka 10.000,00eur</t>
        </r>
      </text>
    </comment>
    <comment ref="D78" authorId="0">
      <text>
        <r>
          <rPr>
            <b/>
            <sz val="9"/>
            <rFont val="Segoe UI"/>
            <family val="0"/>
          </rPr>
          <t>Denis:</t>
        </r>
        <r>
          <rPr>
            <sz val="9"/>
            <rFont val="Segoe UI"/>
            <family val="0"/>
          </rPr>
          <t xml:space="preserve">
- monitorinzi 33.181,00eur</t>
        </r>
      </text>
    </comment>
    <comment ref="D79" authorId="0">
      <text>
        <r>
          <rPr>
            <b/>
            <sz val="9"/>
            <rFont val="Segoe UI"/>
            <family val="0"/>
          </rPr>
          <t>Denis:</t>
        </r>
        <r>
          <rPr>
            <sz val="9"/>
            <rFont val="Segoe UI"/>
            <family val="0"/>
          </rPr>
          <t xml:space="preserve">
- obnova sustava ulazne rampe vodosprema - 13.000,00eur
</t>
        </r>
      </text>
    </comment>
    <comment ref="D81" authorId="0">
      <text>
        <r>
          <rPr>
            <b/>
            <sz val="9"/>
            <rFont val="Segoe UI"/>
            <family val="0"/>
          </rPr>
          <t>Denis:</t>
        </r>
        <r>
          <rPr>
            <sz val="9"/>
            <rFont val="Segoe UI"/>
            <family val="0"/>
          </rPr>
          <t xml:space="preserve">
-postavljanje klupa u PŠ Marjan - 10.000,00eur
-</t>
        </r>
      </text>
    </comment>
    <comment ref="D31" authorId="0">
      <text>
        <r>
          <rPr>
            <b/>
            <sz val="9"/>
            <rFont val="Segoe UI"/>
            <family val="0"/>
          </rPr>
          <t>Denis:</t>
        </r>
        <r>
          <rPr>
            <sz val="9"/>
            <rFont val="Segoe UI"/>
            <family val="0"/>
          </rPr>
          <t xml:space="preserve">
-Marjanska vrata - dodaci -12.000,00eur</t>
        </r>
      </text>
    </comment>
    <comment ref="D32" authorId="0">
      <text>
        <r>
          <rPr>
            <b/>
            <sz val="9"/>
            <rFont val="Segoe UI"/>
            <family val="0"/>
          </rPr>
          <t>Denis:</t>
        </r>
        <r>
          <rPr>
            <sz val="9"/>
            <rFont val="Segoe UI"/>
            <family val="0"/>
          </rPr>
          <t xml:space="preserve">
Vrata riznica+popravak - 12.000,00eur</t>
        </r>
      </text>
    </comment>
  </commentList>
</comments>
</file>

<file path=xl/sharedStrings.xml><?xml version="1.0" encoding="utf-8"?>
<sst xmlns="http://schemas.openxmlformats.org/spreadsheetml/2006/main" count="119" uniqueCount="102">
  <si>
    <t>Naknade za prijevoz na posao i s posla</t>
  </si>
  <si>
    <t>Dnevnice za službeni put u zemlji</t>
  </si>
  <si>
    <t>Uredski materijal</t>
  </si>
  <si>
    <t>Literatura(publikacije,časopisi,glasila,knjige i ostalo)</t>
  </si>
  <si>
    <t>Materijal i sredstva za čišćenje i održavanje</t>
  </si>
  <si>
    <t>Električna energija</t>
  </si>
  <si>
    <t>Motorni benzin i dizel gorivo</t>
  </si>
  <si>
    <t>Usluge telefona, telefaksa</t>
  </si>
  <si>
    <t>Opskrba vodom</t>
  </si>
  <si>
    <t>Iznošenje i odvoz smeća</t>
  </si>
  <si>
    <t>Usluge čuvanja imovine i osoba</t>
  </si>
  <si>
    <t>Ostale intelektualne usluge</t>
  </si>
  <si>
    <t>Usluge ažuriranja računalnih baza</t>
  </si>
  <si>
    <t>Naknade članovima predstavničkih i izvršnih tijela</t>
  </si>
  <si>
    <t>Premije osiguranja prijevoznih sredstava</t>
  </si>
  <si>
    <t>Premije osiguranja zaposlenih</t>
  </si>
  <si>
    <t>Usluge banaka</t>
  </si>
  <si>
    <t>U K U P N O:</t>
  </si>
  <si>
    <t>Plaće za zaposlene</t>
  </si>
  <si>
    <t>Naknada za bolest invalidnost i smrtni slučaj</t>
  </si>
  <si>
    <t>Doprinosi za obvezno zdrav.osig.</t>
  </si>
  <si>
    <t>J.U. Park-šuma Marjan</t>
  </si>
  <si>
    <t>Cattanijin put 2, 21 000 SPLIT</t>
  </si>
  <si>
    <t>Naknada za korištenje privatnog automob.u služb.svrhe</t>
  </si>
  <si>
    <t>Reprezentacija</t>
  </si>
  <si>
    <t>Obvezni pregledi zaposlenika</t>
  </si>
  <si>
    <t>Službena, radna i zaštitna odjeća i obuća</t>
  </si>
  <si>
    <t>Materijalni rashodi</t>
  </si>
  <si>
    <t>01-05-01</t>
  </si>
  <si>
    <t>Aktivnost  REDOVNA DJELATNOST</t>
  </si>
  <si>
    <t>Mat. i dijelovi za tekuće i investic.održavnje prijev.sredstava</t>
  </si>
  <si>
    <t>Financijski rashodi</t>
  </si>
  <si>
    <t>Grafičke i tiskarske usluge, usluge kopiranja  i slično</t>
  </si>
  <si>
    <t>Rashodi za dugotrajnu imovinu</t>
  </si>
  <si>
    <t>01-05-03</t>
  </si>
  <si>
    <t>Projekt PROTUPOŽARNI VIDEO-SUSTAV</t>
  </si>
  <si>
    <t>01-08-01</t>
  </si>
  <si>
    <t>Aktivnost  UPRAVNO VIJEĆE</t>
  </si>
  <si>
    <t>Revizorske usluge - Računovodstvo</t>
  </si>
  <si>
    <t>Ostale pristojbe i naknade - HRT pretplata i porez na tvrtku</t>
  </si>
  <si>
    <t>Promidžbeni materijal - Božićni pokloni</t>
  </si>
  <si>
    <t>Ostale komunalne usluge - Karepovac,komunalna naknada</t>
  </si>
  <si>
    <t>Dimnjačarske i ekološke usluge - Najam WC kabina</t>
  </si>
  <si>
    <t>Deratizacija i dezinsekcija - Zaštita bilja i rad na doznaci</t>
  </si>
  <si>
    <t xml:space="preserve">Mat.i dijelovi za tekuće i investic. održ. građ.objekata </t>
  </si>
  <si>
    <t xml:space="preserve">Mat.i dijelovi za tekuće i investic. održ. postrojenja i opreme </t>
  </si>
  <si>
    <t>Ostale usluge promidžbe i informiranja</t>
  </si>
  <si>
    <t>Pričuva - Teslina</t>
  </si>
  <si>
    <t>Najamnine za opremu - Autokošara i sl.</t>
  </si>
  <si>
    <t>Autorski honorari</t>
  </si>
  <si>
    <t>Usluge pri registraciji prijevoznih sredstava - Tehnički</t>
  </si>
  <si>
    <t>Plaće, doprinosi, i ostali dodaci</t>
  </si>
  <si>
    <t>Ugovori o djelu</t>
  </si>
  <si>
    <t>Računala i računalna oprema</t>
  </si>
  <si>
    <t>Ostala uredska oprema</t>
  </si>
  <si>
    <t>01-05-06</t>
  </si>
  <si>
    <t>Aktivnost BLAGO NAŠEG MARJANA</t>
  </si>
  <si>
    <t>Nagrade prigodne - Jubilarne</t>
  </si>
  <si>
    <t>Darovi (darovi djeci) i poklon bon</t>
  </si>
  <si>
    <t>Otpremnine</t>
  </si>
  <si>
    <t>Poštarina (Tiskanice, pisma i slično)</t>
  </si>
  <si>
    <t>Zatezne kamate</t>
  </si>
  <si>
    <t>Ostala komunikacijska oprema</t>
  </si>
  <si>
    <t>Ostala oprema za održavanje i zaštitu</t>
  </si>
  <si>
    <t>Ostale nespomenute usluge</t>
  </si>
  <si>
    <t>Seminari, simpoziji</t>
  </si>
  <si>
    <t>TRAŽENO</t>
  </si>
  <si>
    <t>oprema za protupožarnu zaštitu</t>
  </si>
  <si>
    <t>Ostale usluge tekućeg i investicijskog održavanja</t>
  </si>
  <si>
    <t>Zakupnine i najamnine za prij. Sredstva</t>
  </si>
  <si>
    <t>GRAD SPLIT</t>
  </si>
  <si>
    <t xml:space="preserve">Usluge tekućeg i investic. Održ. pos.i opreme </t>
  </si>
  <si>
    <t>SANACIJA OBJEKATA I ODRŽAVANJE OPREME</t>
  </si>
  <si>
    <t>Oprema</t>
  </si>
  <si>
    <t>Ostale zakupnine i najamnine</t>
  </si>
  <si>
    <t xml:space="preserve">Sitni inventar </t>
  </si>
  <si>
    <t>Usluge agencija, studentskog servisa</t>
  </si>
  <si>
    <r>
      <rPr>
        <b/>
        <sz val="10"/>
        <rFont val="Times New Roman"/>
        <family val="1"/>
      </rPr>
      <t>Napomena</t>
    </r>
    <r>
      <rPr>
        <sz val="10"/>
        <rFont val="Times New Roman"/>
        <family val="1"/>
      </rPr>
      <t>: Primjena fiksnog tečaja konverzije 7,53450 EUR</t>
    </r>
  </si>
  <si>
    <t>PREOSTALO</t>
  </si>
  <si>
    <t>Regres za godišnji odmor</t>
  </si>
  <si>
    <t>Usluge odvjetnika i pravnog savjetovanja</t>
  </si>
  <si>
    <t>Marjan 2020 - Brdo prošlosti, oaza budućnosti</t>
  </si>
  <si>
    <t>A520002</t>
  </si>
  <si>
    <t>Planovi upravljanja</t>
  </si>
  <si>
    <t>Botanički vrt</t>
  </si>
  <si>
    <t>A520004</t>
  </si>
  <si>
    <t>REALIZIRANO GRAD SPLIT</t>
  </si>
  <si>
    <t>Ostali nenavedeni rashodi za zaposlene</t>
  </si>
  <si>
    <t>REBALANS</t>
  </si>
  <si>
    <t>RAZLIKA</t>
  </si>
  <si>
    <t>FINANCIJSKI PLAN ZA 2023 - REBALANS</t>
  </si>
  <si>
    <t>Automobil</t>
  </si>
  <si>
    <t>UKUPNO</t>
  </si>
  <si>
    <t>PRIHODI I PRIMICI ISKAZANI PO VRSTAMA</t>
  </si>
  <si>
    <t>RAČUN</t>
  </si>
  <si>
    <t>VRSTA PRIHODA</t>
  </si>
  <si>
    <t>PLAN 2023.</t>
  </si>
  <si>
    <t>PLAN 2024.</t>
  </si>
  <si>
    <t>PLAN 2025.</t>
  </si>
  <si>
    <t>Prihodi iz Proračuna Grada Splita</t>
  </si>
  <si>
    <t>Vlastiti prihodi</t>
  </si>
  <si>
    <r>
      <rPr>
        <b/>
        <sz val="10"/>
        <rFont val="Arial"/>
        <family val="2"/>
      </rPr>
      <t>Napomena:</t>
    </r>
    <r>
      <rPr>
        <sz val="10"/>
        <rFont val="Arial"/>
        <family val="0"/>
      </rPr>
      <t xml:space="preserve"> Primjena fiksnog tečaja konverzije 7,53450 EUR</t>
    </r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</si>
</sst>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0"/>
    <numFmt numFmtId="167" formatCode="#,##0.0"/>
    <numFmt numFmtId="168" formatCode="0.0"/>
    <numFmt numFmtId="169" formatCode="0.0%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000"/>
    <numFmt numFmtId="175" formatCode="#,##0.000"/>
    <numFmt numFmtId="176" formatCode="[$-41A]dd\.\ mmmm\ yyyy\."/>
    <numFmt numFmtId="177" formatCode="&quot;Yes&quot;;&quot;Yes&quot;;&quot;No&quot;"/>
    <numFmt numFmtId="178" formatCode="&quot;On&quot;;&quot;On&quot;;&quot;Off&quot;"/>
    <numFmt numFmtId="179" formatCode="[$€-2]\ #,##0.00_);[Red]\([$€-2]\ #,##0.00\)"/>
    <numFmt numFmtId="180" formatCode="#,##0.00\ &quot;kn&quot;"/>
    <numFmt numFmtId="181" formatCode="#,##0.00\ [$EUR]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Segoe UI"/>
      <family val="0"/>
    </font>
    <font>
      <b/>
      <sz val="9"/>
      <name val="Segoe UI"/>
      <family val="0"/>
    </font>
    <font>
      <sz val="10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Verdan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1" applyNumberFormat="0" applyFont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7" fillId="27" borderId="2" applyNumberFormat="0" applyAlignment="0" applyProtection="0"/>
    <xf numFmtId="0" fontId="38" fillId="27" borderId="3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vertical="center" wrapText="1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vertical="center" wrapText="1"/>
    </xf>
    <xf numFmtId="49" fontId="3" fillId="34" borderId="16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180" fontId="6" fillId="34" borderId="10" xfId="0" applyNumberFormat="1" applyFont="1" applyFill="1" applyBorder="1" applyAlignment="1">
      <alignment horizontal="center"/>
    </xf>
    <xf numFmtId="180" fontId="6" fillId="34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180" fontId="52" fillId="34" borderId="10" xfId="0" applyNumberFormat="1" applyFont="1" applyFill="1" applyBorder="1" applyAlignment="1">
      <alignment horizontal="center" vertical="center"/>
    </xf>
    <xf numFmtId="180" fontId="6" fillId="34" borderId="17" xfId="0" applyNumberFormat="1" applyFont="1" applyFill="1" applyBorder="1" applyAlignment="1">
      <alignment horizontal="center" vertical="center"/>
    </xf>
    <xf numFmtId="0" fontId="53" fillId="32" borderId="10" xfId="0" applyFont="1" applyFill="1" applyBorder="1" applyAlignment="1">
      <alignment vertical="center" wrapText="1"/>
    </xf>
    <xf numFmtId="181" fontId="54" fillId="0" borderId="10" xfId="0" applyNumberFormat="1" applyFont="1" applyBorder="1" applyAlignment="1">
      <alignment/>
    </xf>
    <xf numFmtId="181" fontId="6" fillId="32" borderId="15" xfId="0" applyNumberFormat="1" applyFont="1" applyFill="1" applyBorder="1" applyAlignment="1">
      <alignment/>
    </xf>
    <xf numFmtId="181" fontId="6" fillId="32" borderId="10" xfId="0" applyNumberFormat="1" applyFont="1" applyFill="1" applyBorder="1" applyAlignment="1">
      <alignment/>
    </xf>
    <xf numFmtId="181" fontId="54" fillId="0" borderId="10" xfId="0" applyNumberFormat="1" applyFont="1" applyBorder="1" applyAlignment="1">
      <alignment horizontal="right"/>
    </xf>
    <xf numFmtId="181" fontId="54" fillId="33" borderId="10" xfId="0" applyNumberFormat="1" applyFont="1" applyFill="1" applyBorder="1" applyAlignment="1">
      <alignment/>
    </xf>
    <xf numFmtId="181" fontId="6" fillId="32" borderId="18" xfId="0" applyNumberFormat="1" applyFont="1" applyFill="1" applyBorder="1" applyAlignment="1">
      <alignment horizontal="right"/>
    </xf>
    <xf numFmtId="181" fontId="7" fillId="0" borderId="17" xfId="0" applyNumberFormat="1" applyFont="1" applyBorder="1" applyAlignment="1">
      <alignment/>
    </xf>
    <xf numFmtId="181" fontId="6" fillId="32" borderId="17" xfId="0" applyNumberFormat="1" applyFont="1" applyFill="1" applyBorder="1" applyAlignment="1">
      <alignment/>
    </xf>
    <xf numFmtId="181" fontId="52" fillId="32" borderId="10" xfId="0" applyNumberFormat="1" applyFont="1" applyFill="1" applyBorder="1" applyAlignment="1">
      <alignment horizontal="right" vertical="center"/>
    </xf>
    <xf numFmtId="181" fontId="54" fillId="0" borderId="10" xfId="0" applyNumberFormat="1" applyFont="1" applyBorder="1" applyAlignment="1">
      <alignment horizontal="right" vertical="center"/>
    </xf>
    <xf numFmtId="181" fontId="6" fillId="13" borderId="13" xfId="0" applyNumberFormat="1" applyFont="1" applyFill="1" applyBorder="1" applyAlignment="1">
      <alignment/>
    </xf>
    <xf numFmtId="181" fontId="6" fillId="13" borderId="19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3" fillId="32" borderId="11" xfId="0" applyFont="1" applyFill="1" applyBorder="1" applyAlignment="1">
      <alignment horizontal="center" vertical="center"/>
    </xf>
    <xf numFmtId="181" fontId="54" fillId="0" borderId="10" xfId="0" applyNumberFormat="1" applyFont="1" applyBorder="1" applyAlignment="1">
      <alignment vertical="center"/>
    </xf>
    <xf numFmtId="181" fontId="54" fillId="0" borderId="17" xfId="0" applyNumberFormat="1" applyFont="1" applyBorder="1" applyAlignment="1">
      <alignment horizontal="right" vertical="center"/>
    </xf>
    <xf numFmtId="181" fontId="54" fillId="0" borderId="17" xfId="0" applyNumberFormat="1" applyFont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181" fontId="52" fillId="34" borderId="10" xfId="0" applyNumberFormat="1" applyFont="1" applyFill="1" applyBorder="1" applyAlignment="1">
      <alignment horizontal="center" vertical="center"/>
    </xf>
    <xf numFmtId="181" fontId="52" fillId="34" borderId="17" xfId="0" applyNumberFormat="1" applyFont="1" applyFill="1" applyBorder="1" applyAlignment="1">
      <alignment horizontal="right" vertical="center"/>
    </xf>
    <xf numFmtId="181" fontId="52" fillId="34" borderId="17" xfId="0" applyNumberFormat="1" applyFont="1" applyFill="1" applyBorder="1" applyAlignment="1">
      <alignment vertical="center"/>
    </xf>
    <xf numFmtId="4" fontId="4" fillId="34" borderId="16" xfId="0" applyNumberFormat="1" applyFont="1" applyFill="1" applyBorder="1" applyAlignment="1">
      <alignment horizontal="center" vertical="center"/>
    </xf>
    <xf numFmtId="4" fontId="4" fillId="34" borderId="16" xfId="0" applyNumberFormat="1" applyFont="1" applyFill="1" applyBorder="1" applyAlignment="1">
      <alignment horizontal="center" vertical="center" wrapText="1"/>
    </xf>
    <xf numFmtId="4" fontId="4" fillId="34" borderId="20" xfId="0" applyNumberFormat="1" applyFont="1" applyFill="1" applyBorder="1" applyAlignment="1">
      <alignment horizontal="center" vertical="center"/>
    </xf>
    <xf numFmtId="181" fontId="52" fillId="32" borderId="17" xfId="0" applyNumberFormat="1" applyFont="1" applyFill="1" applyBorder="1" applyAlignment="1">
      <alignment horizontal="right" vertical="center"/>
    </xf>
    <xf numFmtId="4" fontId="4" fillId="34" borderId="20" xfId="0" applyNumberFormat="1" applyFont="1" applyFill="1" applyBorder="1" applyAlignment="1">
      <alignment horizontal="center" vertical="center" wrapText="1"/>
    </xf>
    <xf numFmtId="181" fontId="0" fillId="0" borderId="10" xfId="0" applyNumberFormat="1" applyBorder="1" applyAlignment="1">
      <alignment/>
    </xf>
    <xf numFmtId="181" fontId="6" fillId="32" borderId="21" xfId="0" applyNumberFormat="1" applyFont="1" applyFill="1" applyBorder="1" applyAlignment="1">
      <alignment horizontal="right"/>
    </xf>
    <xf numFmtId="181" fontId="7" fillId="0" borderId="22" xfId="0" applyNumberFormat="1" applyFont="1" applyBorder="1" applyAlignment="1">
      <alignment/>
    </xf>
    <xf numFmtId="181" fontId="6" fillId="32" borderId="22" xfId="0" applyNumberFormat="1" applyFont="1" applyFill="1" applyBorder="1" applyAlignment="1">
      <alignment/>
    </xf>
    <xf numFmtId="180" fontId="6" fillId="34" borderId="22" xfId="0" applyNumberFormat="1" applyFont="1" applyFill="1" applyBorder="1" applyAlignment="1">
      <alignment horizontal="center"/>
    </xf>
    <xf numFmtId="180" fontId="6" fillId="34" borderId="22" xfId="0" applyNumberFormat="1" applyFont="1" applyFill="1" applyBorder="1" applyAlignment="1">
      <alignment horizontal="center" vertical="center"/>
    </xf>
    <xf numFmtId="181" fontId="52" fillId="32" borderId="22" xfId="0" applyNumberFormat="1" applyFont="1" applyFill="1" applyBorder="1" applyAlignment="1">
      <alignment horizontal="right" vertical="center"/>
    </xf>
    <xf numFmtId="181" fontId="54" fillId="0" borderId="22" xfId="0" applyNumberFormat="1" applyFont="1" applyBorder="1" applyAlignment="1">
      <alignment vertical="center"/>
    </xf>
    <xf numFmtId="181" fontId="52" fillId="34" borderId="22" xfId="0" applyNumberFormat="1" applyFont="1" applyFill="1" applyBorder="1" applyAlignment="1">
      <alignment vertical="center"/>
    </xf>
    <xf numFmtId="181" fontId="6" fillId="13" borderId="23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5" fillId="32" borderId="24" xfId="0" applyFont="1" applyFill="1" applyBorder="1" applyAlignment="1">
      <alignment horizontal="center" vertical="center"/>
    </xf>
    <xf numFmtId="0" fontId="55" fillId="32" borderId="25" xfId="0" applyFont="1" applyFill="1" applyBorder="1" applyAlignment="1">
      <alignment horizontal="center" vertical="center"/>
    </xf>
    <xf numFmtId="0" fontId="55" fillId="32" borderId="26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181" fontId="10" fillId="0" borderId="10" xfId="0" applyNumberFormat="1" applyFont="1" applyBorder="1" applyAlignment="1">
      <alignment horizontal="center" vertical="center"/>
    </xf>
    <xf numFmtId="181" fontId="10" fillId="0" borderId="2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left" vertical="center"/>
    </xf>
    <xf numFmtId="181" fontId="55" fillId="0" borderId="13" xfId="0" applyNumberFormat="1" applyFont="1" applyBorder="1" applyAlignment="1">
      <alignment horizontal="center" vertical="center"/>
    </xf>
    <xf numFmtId="181" fontId="55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left" wrapText="1"/>
    </xf>
    <xf numFmtId="0" fontId="55" fillId="0" borderId="30" xfId="0" applyFont="1" applyBorder="1" applyAlignment="1">
      <alignment horizontal="left" vertical="center"/>
    </xf>
    <xf numFmtId="0" fontId="55" fillId="0" borderId="31" xfId="0" applyFont="1" applyBorder="1" applyAlignment="1">
      <alignment horizontal="left" vertical="center"/>
    </xf>
    <xf numFmtId="0" fontId="55" fillId="0" borderId="32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97"/>
  <sheetViews>
    <sheetView tabSelected="1" zoomScale="120" zoomScaleNormal="120" zoomScalePageLayoutView="0" workbookViewId="0" topLeftCell="A79">
      <selection activeCell="F96" sqref="F96"/>
    </sheetView>
  </sheetViews>
  <sheetFormatPr defaultColWidth="9.140625" defaultRowHeight="12.75"/>
  <cols>
    <col min="1" max="2" width="2.57421875" style="0" customWidth="1"/>
    <col min="3" max="3" width="10.421875" style="4" customWidth="1"/>
    <col min="4" max="4" width="41.7109375" style="6" customWidth="1"/>
    <col min="5" max="5" width="18.57421875" style="0" customWidth="1"/>
    <col min="6" max="6" width="21.421875" style="0" customWidth="1"/>
    <col min="7" max="8" width="17.421875" style="0" customWidth="1"/>
    <col min="9" max="9" width="22.8515625" style="0" customWidth="1"/>
    <col min="10" max="10" width="1.8515625" style="0" customWidth="1"/>
    <col min="11" max="11" width="17.8515625" style="0" customWidth="1"/>
    <col min="12" max="14" width="1.8515625" style="0" customWidth="1"/>
    <col min="15" max="15" width="3.28125" style="0" customWidth="1"/>
    <col min="16" max="16" width="5.28125" style="0" customWidth="1"/>
  </cols>
  <sheetData>
    <row r="1" spans="3:5" ht="12.75">
      <c r="C1" s="2" t="s">
        <v>21</v>
      </c>
      <c r="D1" s="5"/>
      <c r="E1" s="1"/>
    </row>
    <row r="2" spans="3:5" ht="12.75">
      <c r="C2" s="2" t="s">
        <v>22</v>
      </c>
      <c r="D2" s="5"/>
      <c r="E2" s="1"/>
    </row>
    <row r="3" spans="3:5" ht="4.5" customHeight="1">
      <c r="C3" s="3"/>
      <c r="D3" s="5"/>
      <c r="E3" s="1"/>
    </row>
    <row r="4" spans="3:5" ht="15.75" customHeight="1" thickBot="1">
      <c r="C4" s="83" t="s">
        <v>90</v>
      </c>
      <c r="D4" s="83"/>
      <c r="E4" s="83"/>
    </row>
    <row r="5" spans="3:9" ht="40.5" customHeight="1" thickBot="1">
      <c r="C5" s="22" t="s">
        <v>28</v>
      </c>
      <c r="D5" s="23" t="s">
        <v>29</v>
      </c>
      <c r="E5" s="55" t="s">
        <v>70</v>
      </c>
      <c r="F5" s="56" t="s">
        <v>86</v>
      </c>
      <c r="G5" s="57" t="s">
        <v>78</v>
      </c>
      <c r="H5" s="59" t="s">
        <v>88</v>
      </c>
      <c r="I5" s="59" t="s">
        <v>89</v>
      </c>
    </row>
    <row r="6" spans="3:9" ht="12.75" customHeight="1">
      <c r="C6" s="20">
        <v>31</v>
      </c>
      <c r="D6" s="21" t="s">
        <v>51</v>
      </c>
      <c r="E6" s="34">
        <f>SUM(E7:E14)</f>
        <v>982742</v>
      </c>
      <c r="F6" s="38">
        <f>SUM(F7:F14)</f>
        <v>673205.7200000001</v>
      </c>
      <c r="G6" s="38">
        <f>SUM(G7:G14)</f>
        <v>309536.28</v>
      </c>
      <c r="H6" s="61">
        <f>SUM(H7:H14)</f>
        <v>1062203</v>
      </c>
      <c r="I6" s="61">
        <f>SUM(I7:I14)</f>
        <v>79461</v>
      </c>
    </row>
    <row r="7" spans="3:11" ht="12.75" customHeight="1">
      <c r="C7" s="13">
        <v>31111</v>
      </c>
      <c r="D7" s="8" t="s">
        <v>18</v>
      </c>
      <c r="E7" s="33">
        <v>769703</v>
      </c>
      <c r="F7" s="39">
        <v>536227.24</v>
      </c>
      <c r="G7" s="39">
        <f>E7-F7</f>
        <v>233475.76</v>
      </c>
      <c r="H7" s="62">
        <v>769703</v>
      </c>
      <c r="I7" s="60">
        <f>H7-E7</f>
        <v>0</v>
      </c>
      <c r="K7" s="45"/>
    </row>
    <row r="8" spans="3:11" ht="12.75" customHeight="1">
      <c r="C8" s="13">
        <v>31212</v>
      </c>
      <c r="D8" s="8" t="s">
        <v>57</v>
      </c>
      <c r="E8" s="33">
        <v>24240</v>
      </c>
      <c r="F8" s="39">
        <v>1592.64</v>
      </c>
      <c r="G8" s="39">
        <f aca="true" t="shared" si="0" ref="G8:G14">E8-F8</f>
        <v>22647.36</v>
      </c>
      <c r="H8" s="62">
        <v>25000</v>
      </c>
      <c r="I8" s="60">
        <f aca="true" t="shared" si="1" ref="I8:I14">H8-E8</f>
        <v>760</v>
      </c>
      <c r="K8" s="45"/>
    </row>
    <row r="9" spans="3:11" ht="12.75" customHeight="1">
      <c r="C9" s="13">
        <v>31213</v>
      </c>
      <c r="D9" s="8" t="s">
        <v>58</v>
      </c>
      <c r="E9" s="33">
        <v>6371</v>
      </c>
      <c r="F9" s="39">
        <v>0</v>
      </c>
      <c r="G9" s="39">
        <f t="shared" si="0"/>
        <v>6371</v>
      </c>
      <c r="H9" s="62">
        <v>7000</v>
      </c>
      <c r="I9" s="60">
        <f t="shared" si="1"/>
        <v>629</v>
      </c>
      <c r="K9" s="45"/>
    </row>
    <row r="10" spans="3:11" ht="12.75" customHeight="1">
      <c r="C10" s="13">
        <v>31214</v>
      </c>
      <c r="D10" s="8" t="s">
        <v>59</v>
      </c>
      <c r="E10" s="33">
        <v>21036</v>
      </c>
      <c r="F10" s="39">
        <v>12312.91</v>
      </c>
      <c r="G10" s="39">
        <f t="shared" si="0"/>
        <v>8723.09</v>
      </c>
      <c r="H10" s="62">
        <v>80000</v>
      </c>
      <c r="I10" s="60">
        <f t="shared" si="1"/>
        <v>58964</v>
      </c>
      <c r="K10" s="45"/>
    </row>
    <row r="11" spans="3:9" ht="12.75" customHeight="1">
      <c r="C11" s="13">
        <v>31215</v>
      </c>
      <c r="D11" s="8" t="s">
        <v>19</v>
      </c>
      <c r="E11" s="33">
        <v>6636</v>
      </c>
      <c r="F11" s="39">
        <v>3782.63</v>
      </c>
      <c r="G11" s="39">
        <f t="shared" si="0"/>
        <v>2853.37</v>
      </c>
      <c r="H11" s="62">
        <v>7500</v>
      </c>
      <c r="I11" s="60">
        <f t="shared" si="1"/>
        <v>864</v>
      </c>
    </row>
    <row r="12" spans="3:9" ht="12.75" customHeight="1">
      <c r="C12" s="13">
        <v>31216</v>
      </c>
      <c r="D12" s="8" t="s">
        <v>79</v>
      </c>
      <c r="E12" s="33">
        <v>16500</v>
      </c>
      <c r="F12" s="39">
        <v>17585.93</v>
      </c>
      <c r="G12" s="39">
        <f t="shared" si="0"/>
        <v>-1085.9300000000003</v>
      </c>
      <c r="H12" s="62">
        <v>18000</v>
      </c>
      <c r="I12" s="60">
        <f t="shared" si="1"/>
        <v>1500</v>
      </c>
    </row>
    <row r="13" spans="3:9" ht="12.75" customHeight="1">
      <c r="C13" s="13">
        <v>31219</v>
      </c>
      <c r="D13" s="8" t="s">
        <v>87</v>
      </c>
      <c r="E13" s="33">
        <v>20000</v>
      </c>
      <c r="F13" s="39">
        <v>13274</v>
      </c>
      <c r="G13" s="39">
        <f t="shared" si="0"/>
        <v>6726</v>
      </c>
      <c r="H13" s="62">
        <v>37000</v>
      </c>
      <c r="I13" s="60">
        <f t="shared" si="1"/>
        <v>17000</v>
      </c>
    </row>
    <row r="14" spans="3:9" ht="12.75" customHeight="1">
      <c r="C14" s="13">
        <v>31321</v>
      </c>
      <c r="D14" s="8" t="s">
        <v>20</v>
      </c>
      <c r="E14" s="33">
        <v>118256</v>
      </c>
      <c r="F14" s="39">
        <v>88430.37</v>
      </c>
      <c r="G14" s="39">
        <f t="shared" si="0"/>
        <v>29825.630000000005</v>
      </c>
      <c r="H14" s="62">
        <v>118000</v>
      </c>
      <c r="I14" s="60">
        <f t="shared" si="1"/>
        <v>-256</v>
      </c>
    </row>
    <row r="15" spans="3:9" ht="12.75" customHeight="1">
      <c r="C15" s="12">
        <v>32</v>
      </c>
      <c r="D15" s="7" t="s">
        <v>27</v>
      </c>
      <c r="E15" s="35">
        <f>SUM(E16:E59)</f>
        <v>329676</v>
      </c>
      <c r="F15" s="35">
        <f>SUM(F16:F59)</f>
        <v>193823.84999999998</v>
      </c>
      <c r="G15" s="40">
        <f>SUM(G16:G59)</f>
        <v>135852.15000000002</v>
      </c>
      <c r="H15" s="63">
        <f>SUM(H16:H59)</f>
        <v>459409</v>
      </c>
      <c r="I15" s="63">
        <f>SUM(I16:I59)</f>
        <v>129733</v>
      </c>
    </row>
    <row r="16" spans="3:9" ht="12.75" customHeight="1">
      <c r="C16" s="13">
        <v>32111</v>
      </c>
      <c r="D16" s="8" t="s">
        <v>1</v>
      </c>
      <c r="E16" s="36">
        <v>664</v>
      </c>
      <c r="F16" s="39">
        <v>0</v>
      </c>
      <c r="G16" s="39">
        <f>E16-F16</f>
        <v>664</v>
      </c>
      <c r="H16" s="62">
        <v>0</v>
      </c>
      <c r="I16" s="60">
        <f>H16-E16</f>
        <v>-664</v>
      </c>
    </row>
    <row r="17" spans="3:9" ht="12.75" customHeight="1">
      <c r="C17" s="13">
        <v>32141</v>
      </c>
      <c r="D17" s="8" t="s">
        <v>23</v>
      </c>
      <c r="E17" s="36">
        <v>1778</v>
      </c>
      <c r="F17" s="39">
        <v>1097.6</v>
      </c>
      <c r="G17" s="39">
        <f aca="true" t="shared" si="2" ref="G17:G59">E17-F17</f>
        <v>680.4000000000001</v>
      </c>
      <c r="H17" s="62">
        <v>1778</v>
      </c>
      <c r="I17" s="60">
        <f aca="true" t="shared" si="3" ref="I17:I59">H17-E17</f>
        <v>0</v>
      </c>
    </row>
    <row r="18" spans="3:9" ht="12.75" customHeight="1">
      <c r="C18" s="13">
        <v>32121</v>
      </c>
      <c r="D18" s="8" t="s">
        <v>0</v>
      </c>
      <c r="E18" s="36">
        <v>47780</v>
      </c>
      <c r="F18" s="39">
        <v>27776.07</v>
      </c>
      <c r="G18" s="39">
        <f t="shared" si="2"/>
        <v>20003.93</v>
      </c>
      <c r="H18" s="62">
        <v>47000</v>
      </c>
      <c r="I18" s="60">
        <f t="shared" si="3"/>
        <v>-780</v>
      </c>
    </row>
    <row r="19" spans="3:9" ht="12.75" customHeight="1">
      <c r="C19" s="13">
        <v>32211</v>
      </c>
      <c r="D19" s="8" t="s">
        <v>2</v>
      </c>
      <c r="E19" s="36">
        <v>4645</v>
      </c>
      <c r="F19" s="39">
        <v>2546.86</v>
      </c>
      <c r="G19" s="39">
        <f t="shared" si="2"/>
        <v>2098.14</v>
      </c>
      <c r="H19" s="62">
        <v>4645</v>
      </c>
      <c r="I19" s="60">
        <f t="shared" si="3"/>
        <v>0</v>
      </c>
    </row>
    <row r="20" spans="3:9" ht="12.75" customHeight="1">
      <c r="C20" s="13">
        <v>32212</v>
      </c>
      <c r="D20" s="8" t="s">
        <v>3</v>
      </c>
      <c r="E20" s="36">
        <v>664</v>
      </c>
      <c r="F20" s="39">
        <v>190.18</v>
      </c>
      <c r="G20" s="39">
        <f t="shared" si="2"/>
        <v>473.82</v>
      </c>
      <c r="H20" s="62">
        <v>664</v>
      </c>
      <c r="I20" s="60">
        <f t="shared" si="3"/>
        <v>0</v>
      </c>
    </row>
    <row r="21" spans="3:9" ht="12.75" customHeight="1">
      <c r="C21" s="13">
        <v>32214</v>
      </c>
      <c r="D21" s="8" t="s">
        <v>4</v>
      </c>
      <c r="E21" s="36">
        <v>3318</v>
      </c>
      <c r="F21" s="39">
        <v>2297.33</v>
      </c>
      <c r="G21" s="39">
        <f t="shared" si="2"/>
        <v>1020.6700000000001</v>
      </c>
      <c r="H21" s="62">
        <v>3318</v>
      </c>
      <c r="I21" s="60">
        <f t="shared" si="3"/>
        <v>0</v>
      </c>
    </row>
    <row r="22" spans="3:9" ht="12.75" customHeight="1">
      <c r="C22" s="14">
        <v>32231</v>
      </c>
      <c r="D22" s="9" t="s">
        <v>5</v>
      </c>
      <c r="E22" s="36">
        <v>7963</v>
      </c>
      <c r="F22" s="39">
        <v>3525.05</v>
      </c>
      <c r="G22" s="39">
        <f t="shared" si="2"/>
        <v>4437.95</v>
      </c>
      <c r="H22" s="62">
        <v>8000</v>
      </c>
      <c r="I22" s="60">
        <f t="shared" si="3"/>
        <v>37</v>
      </c>
    </row>
    <row r="23" spans="3:9" ht="12.75" customHeight="1">
      <c r="C23" s="14">
        <v>32234</v>
      </c>
      <c r="D23" s="9" t="s">
        <v>6</v>
      </c>
      <c r="E23" s="36">
        <v>13538</v>
      </c>
      <c r="F23" s="39">
        <v>4162.98</v>
      </c>
      <c r="G23" s="39">
        <f t="shared" si="2"/>
        <v>9375.02</v>
      </c>
      <c r="H23" s="62">
        <v>11000</v>
      </c>
      <c r="I23" s="60">
        <f t="shared" si="3"/>
        <v>-2538</v>
      </c>
    </row>
    <row r="24" spans="3:9" ht="12" customHeight="1">
      <c r="C24" s="14">
        <v>32241</v>
      </c>
      <c r="D24" s="9" t="s">
        <v>44</v>
      </c>
      <c r="E24" s="36">
        <v>13272</v>
      </c>
      <c r="F24" s="39">
        <v>4275.71</v>
      </c>
      <c r="G24" s="39">
        <f t="shared" si="2"/>
        <v>8996.29</v>
      </c>
      <c r="H24" s="62">
        <v>14000</v>
      </c>
      <c r="I24" s="60">
        <f t="shared" si="3"/>
        <v>728</v>
      </c>
    </row>
    <row r="25" spans="3:9" ht="12" customHeight="1">
      <c r="C25" s="14">
        <v>32242</v>
      </c>
      <c r="D25" s="9" t="s">
        <v>45</v>
      </c>
      <c r="E25" s="36">
        <v>7432</v>
      </c>
      <c r="F25" s="39">
        <v>1511.84</v>
      </c>
      <c r="G25" s="39">
        <f t="shared" si="2"/>
        <v>5920.16</v>
      </c>
      <c r="H25" s="62">
        <v>7500</v>
      </c>
      <c r="I25" s="60">
        <f t="shared" si="3"/>
        <v>68</v>
      </c>
    </row>
    <row r="26" spans="3:9" ht="12.75" customHeight="1">
      <c r="C26" s="14">
        <v>32243</v>
      </c>
      <c r="D26" s="9" t="s">
        <v>30</v>
      </c>
      <c r="E26" s="36">
        <v>9291</v>
      </c>
      <c r="F26" s="39">
        <v>6242.45</v>
      </c>
      <c r="G26" s="39">
        <f t="shared" si="2"/>
        <v>3048.55</v>
      </c>
      <c r="H26" s="62">
        <v>22000</v>
      </c>
      <c r="I26" s="60">
        <f t="shared" si="3"/>
        <v>12709</v>
      </c>
    </row>
    <row r="27" spans="3:9" ht="12.75" customHeight="1">
      <c r="C27" s="14">
        <v>32251</v>
      </c>
      <c r="D27" s="9" t="s">
        <v>75</v>
      </c>
      <c r="E27" s="36">
        <v>13757</v>
      </c>
      <c r="F27" s="39">
        <v>7013.91</v>
      </c>
      <c r="G27" s="39">
        <f t="shared" si="2"/>
        <v>6743.09</v>
      </c>
      <c r="H27" s="62">
        <v>15000</v>
      </c>
      <c r="I27" s="60">
        <f t="shared" si="3"/>
        <v>1243</v>
      </c>
    </row>
    <row r="28" spans="3:9" ht="15">
      <c r="C28" s="14">
        <v>32271</v>
      </c>
      <c r="D28" s="9" t="s">
        <v>26</v>
      </c>
      <c r="E28" s="36">
        <v>7963</v>
      </c>
      <c r="F28" s="39">
        <v>1423.35</v>
      </c>
      <c r="G28" s="39">
        <f t="shared" si="2"/>
        <v>6539.65</v>
      </c>
      <c r="H28" s="62">
        <v>8000</v>
      </c>
      <c r="I28" s="60">
        <f t="shared" si="3"/>
        <v>37</v>
      </c>
    </row>
    <row r="29" spans="3:9" ht="13.5" customHeight="1">
      <c r="C29" s="13">
        <v>32311</v>
      </c>
      <c r="D29" s="8" t="s">
        <v>7</v>
      </c>
      <c r="E29" s="36">
        <v>7167</v>
      </c>
      <c r="F29" s="39">
        <v>3243.21</v>
      </c>
      <c r="G29" s="39">
        <f t="shared" si="2"/>
        <v>3923.79</v>
      </c>
      <c r="H29" s="62">
        <v>7500</v>
      </c>
      <c r="I29" s="60">
        <f t="shared" si="3"/>
        <v>333</v>
      </c>
    </row>
    <row r="30" spans="3:9" ht="13.5" customHeight="1">
      <c r="C30" s="13">
        <v>32313</v>
      </c>
      <c r="D30" s="8" t="s">
        <v>60</v>
      </c>
      <c r="E30" s="36">
        <v>664</v>
      </c>
      <c r="F30" s="39">
        <v>0</v>
      </c>
      <c r="G30" s="39">
        <f t="shared" si="2"/>
        <v>664</v>
      </c>
      <c r="H30" s="62">
        <v>664</v>
      </c>
      <c r="I30" s="60">
        <f t="shared" si="3"/>
        <v>0</v>
      </c>
    </row>
    <row r="31" spans="3:9" ht="12.75" customHeight="1">
      <c r="C31" s="13">
        <v>32322</v>
      </c>
      <c r="D31" s="8" t="s">
        <v>71</v>
      </c>
      <c r="E31" s="36">
        <v>4645</v>
      </c>
      <c r="F31" s="39">
        <v>2035.21</v>
      </c>
      <c r="G31" s="39">
        <f>E31-F31</f>
        <v>2609.79</v>
      </c>
      <c r="H31" s="62">
        <v>22000</v>
      </c>
      <c r="I31" s="60">
        <f t="shared" si="3"/>
        <v>17355</v>
      </c>
    </row>
    <row r="32" spans="3:9" ht="12.75" customHeight="1">
      <c r="C32" s="13">
        <v>32329</v>
      </c>
      <c r="D32" s="8" t="s">
        <v>68</v>
      </c>
      <c r="E32" s="36">
        <v>12210</v>
      </c>
      <c r="F32" s="39">
        <v>7557.64</v>
      </c>
      <c r="G32" s="39">
        <f t="shared" si="2"/>
        <v>4652.36</v>
      </c>
      <c r="H32" s="62">
        <v>27000</v>
      </c>
      <c r="I32" s="60">
        <f t="shared" si="3"/>
        <v>14790</v>
      </c>
    </row>
    <row r="33" spans="3:9" ht="12.75" customHeight="1">
      <c r="C33" s="13">
        <v>32334</v>
      </c>
      <c r="D33" s="8" t="s">
        <v>40</v>
      </c>
      <c r="E33" s="36">
        <v>7300</v>
      </c>
      <c r="F33" s="39">
        <v>1900</v>
      </c>
      <c r="G33" s="39">
        <f t="shared" si="2"/>
        <v>5400</v>
      </c>
      <c r="H33" s="62">
        <v>0</v>
      </c>
      <c r="I33" s="60">
        <f t="shared" si="3"/>
        <v>-7300</v>
      </c>
    </row>
    <row r="34" spans="3:9" ht="12.75" customHeight="1">
      <c r="C34" s="13">
        <v>32339</v>
      </c>
      <c r="D34" s="8" t="s">
        <v>46</v>
      </c>
      <c r="E34" s="36">
        <v>1991</v>
      </c>
      <c r="F34" s="39">
        <v>0</v>
      </c>
      <c r="G34" s="39">
        <f t="shared" si="2"/>
        <v>1991</v>
      </c>
      <c r="H34" s="62">
        <v>500</v>
      </c>
      <c r="I34" s="60">
        <f t="shared" si="3"/>
        <v>-1491</v>
      </c>
    </row>
    <row r="35" spans="3:9" ht="12.75" customHeight="1">
      <c r="C35" s="13">
        <v>32341</v>
      </c>
      <c r="D35" s="8" t="s">
        <v>8</v>
      </c>
      <c r="E35" s="36">
        <v>1327</v>
      </c>
      <c r="F35" s="39">
        <v>361.98</v>
      </c>
      <c r="G35" s="39">
        <f t="shared" si="2"/>
        <v>965.02</v>
      </c>
      <c r="H35" s="62">
        <v>1327</v>
      </c>
      <c r="I35" s="60">
        <f>H35-E35</f>
        <v>0</v>
      </c>
    </row>
    <row r="36" spans="3:9" ht="12.75" customHeight="1">
      <c r="C36" s="13">
        <v>32342</v>
      </c>
      <c r="D36" s="8" t="s">
        <v>9</v>
      </c>
      <c r="E36" s="36">
        <v>3318</v>
      </c>
      <c r="F36" s="39">
        <v>722.25</v>
      </c>
      <c r="G36" s="39">
        <f t="shared" si="2"/>
        <v>2595.75</v>
      </c>
      <c r="H36" s="62">
        <v>3318</v>
      </c>
      <c r="I36" s="60">
        <f t="shared" si="3"/>
        <v>0</v>
      </c>
    </row>
    <row r="37" spans="3:9" ht="12.75" customHeight="1">
      <c r="C37" s="13">
        <v>32343</v>
      </c>
      <c r="D37" s="8" t="s">
        <v>43</v>
      </c>
      <c r="E37" s="36">
        <v>1328</v>
      </c>
      <c r="F37" s="39">
        <v>437.18</v>
      </c>
      <c r="G37" s="39">
        <f t="shared" si="2"/>
        <v>890.8199999999999</v>
      </c>
      <c r="H37" s="62">
        <v>7500</v>
      </c>
      <c r="I37" s="60">
        <f t="shared" si="3"/>
        <v>6172</v>
      </c>
    </row>
    <row r="38" spans="3:11" ht="12.75" customHeight="1">
      <c r="C38" s="13">
        <v>32344</v>
      </c>
      <c r="D38" s="8" t="s">
        <v>42</v>
      </c>
      <c r="E38" s="36">
        <v>4645</v>
      </c>
      <c r="F38" s="39">
        <v>2886.64</v>
      </c>
      <c r="G38" s="39">
        <f t="shared" si="2"/>
        <v>1758.3600000000001</v>
      </c>
      <c r="H38" s="62">
        <v>7000</v>
      </c>
      <c r="I38" s="60">
        <f t="shared" si="3"/>
        <v>2355</v>
      </c>
      <c r="J38" s="28"/>
      <c r="K38" s="28"/>
    </row>
    <row r="39" spans="3:11" ht="12.75" customHeight="1">
      <c r="C39" s="13">
        <v>32347</v>
      </c>
      <c r="D39" s="8" t="s">
        <v>47</v>
      </c>
      <c r="E39" s="36">
        <v>531</v>
      </c>
      <c r="F39" s="39">
        <v>345.42</v>
      </c>
      <c r="G39" s="39">
        <f t="shared" si="2"/>
        <v>185.57999999999998</v>
      </c>
      <c r="H39" s="62">
        <v>531</v>
      </c>
      <c r="I39" s="60">
        <f t="shared" si="3"/>
        <v>0</v>
      </c>
      <c r="J39" s="28"/>
      <c r="K39" s="28"/>
    </row>
    <row r="40" spans="3:11" ht="12.75" customHeight="1">
      <c r="C40" s="14">
        <v>32349</v>
      </c>
      <c r="D40" s="8" t="s">
        <v>41</v>
      </c>
      <c r="E40" s="36">
        <v>1327</v>
      </c>
      <c r="F40" s="39">
        <v>6880.26</v>
      </c>
      <c r="G40" s="39">
        <f t="shared" si="2"/>
        <v>-5553.26</v>
      </c>
      <c r="H40" s="62">
        <v>10000</v>
      </c>
      <c r="I40" s="60">
        <f t="shared" si="3"/>
        <v>8673</v>
      </c>
      <c r="J40" s="28"/>
      <c r="K40" s="28"/>
    </row>
    <row r="41" spans="3:11" ht="12.75" customHeight="1">
      <c r="C41" s="13">
        <v>32353</v>
      </c>
      <c r="D41" s="8" t="s">
        <v>48</v>
      </c>
      <c r="E41" s="36">
        <v>4977</v>
      </c>
      <c r="F41" s="39">
        <v>2259.04</v>
      </c>
      <c r="G41" s="39">
        <f t="shared" si="2"/>
        <v>2717.96</v>
      </c>
      <c r="H41" s="62">
        <v>5000</v>
      </c>
      <c r="I41" s="60">
        <f t="shared" si="3"/>
        <v>23</v>
      </c>
      <c r="J41" s="28"/>
      <c r="K41" s="28"/>
    </row>
    <row r="42" spans="3:11" ht="12.75" customHeight="1">
      <c r="C42" s="13">
        <v>32359</v>
      </c>
      <c r="D42" s="8" t="s">
        <v>74</v>
      </c>
      <c r="E42" s="36">
        <v>3318</v>
      </c>
      <c r="F42" s="39">
        <v>522.65</v>
      </c>
      <c r="G42" s="39">
        <f t="shared" si="2"/>
        <v>2795.35</v>
      </c>
      <c r="H42" s="62">
        <v>3500</v>
      </c>
      <c r="I42" s="60">
        <f>H42-E42</f>
        <v>182</v>
      </c>
      <c r="J42" s="28"/>
      <c r="K42" s="28"/>
    </row>
    <row r="43" spans="3:11" ht="12.75" customHeight="1">
      <c r="C43" s="13">
        <v>32361</v>
      </c>
      <c r="D43" s="8" t="s">
        <v>25</v>
      </c>
      <c r="E43" s="36">
        <v>7963</v>
      </c>
      <c r="F43" s="39">
        <v>1617.26</v>
      </c>
      <c r="G43" s="39">
        <f t="shared" si="2"/>
        <v>6345.74</v>
      </c>
      <c r="H43" s="62">
        <v>8000</v>
      </c>
      <c r="I43" s="60">
        <f t="shared" si="3"/>
        <v>37</v>
      </c>
      <c r="J43" s="28"/>
      <c r="K43" s="28"/>
    </row>
    <row r="44" spans="3:11" ht="12.75" customHeight="1">
      <c r="C44" s="13">
        <v>32371</v>
      </c>
      <c r="D44" s="8" t="s">
        <v>49</v>
      </c>
      <c r="E44" s="36">
        <v>1991</v>
      </c>
      <c r="F44" s="39">
        <v>0</v>
      </c>
      <c r="G44" s="39">
        <f t="shared" si="2"/>
        <v>1991</v>
      </c>
      <c r="H44" s="62">
        <v>2000</v>
      </c>
      <c r="I44" s="60">
        <f t="shared" si="3"/>
        <v>9</v>
      </c>
      <c r="J44" s="28"/>
      <c r="K44" s="28"/>
    </row>
    <row r="45" spans="3:11" ht="12.75" customHeight="1">
      <c r="C45" s="13">
        <v>32372</v>
      </c>
      <c r="D45" s="8" t="s">
        <v>52</v>
      </c>
      <c r="E45" s="36">
        <v>2654</v>
      </c>
      <c r="F45" s="39">
        <v>0</v>
      </c>
      <c r="G45" s="39">
        <f t="shared" si="2"/>
        <v>2654</v>
      </c>
      <c r="H45" s="62">
        <v>2700</v>
      </c>
      <c r="I45" s="60">
        <f t="shared" si="3"/>
        <v>46</v>
      </c>
      <c r="J45" s="28"/>
      <c r="K45" s="28"/>
    </row>
    <row r="46" spans="3:11" ht="12.75" customHeight="1">
      <c r="C46" s="13">
        <v>32373</v>
      </c>
      <c r="D46" s="8" t="s">
        <v>80</v>
      </c>
      <c r="E46" s="36">
        <v>13500</v>
      </c>
      <c r="F46" s="39">
        <v>7463.75</v>
      </c>
      <c r="G46" s="39">
        <f t="shared" si="2"/>
        <v>6036.25</v>
      </c>
      <c r="H46" s="62">
        <v>20000</v>
      </c>
      <c r="I46" s="60">
        <f t="shared" si="3"/>
        <v>6500</v>
      </c>
      <c r="J46" s="28"/>
      <c r="K46" s="28"/>
    </row>
    <row r="47" spans="3:11" ht="12.75" customHeight="1">
      <c r="C47" s="13">
        <v>32374</v>
      </c>
      <c r="D47" s="8" t="s">
        <v>38</v>
      </c>
      <c r="E47" s="36">
        <v>10353</v>
      </c>
      <c r="F47" s="39">
        <v>13272.03</v>
      </c>
      <c r="G47" s="39">
        <f t="shared" si="2"/>
        <v>-2919.0300000000007</v>
      </c>
      <c r="H47" s="62">
        <v>19000</v>
      </c>
      <c r="I47" s="60">
        <f t="shared" si="3"/>
        <v>8647</v>
      </c>
      <c r="J47" s="28"/>
      <c r="K47" s="28"/>
    </row>
    <row r="48" spans="3:11" ht="12.75" customHeight="1">
      <c r="C48" s="13">
        <v>32379</v>
      </c>
      <c r="D48" s="8" t="s">
        <v>11</v>
      </c>
      <c r="E48" s="36">
        <v>20000</v>
      </c>
      <c r="F48" s="39">
        <v>6789.45</v>
      </c>
      <c r="G48" s="39">
        <f t="shared" si="2"/>
        <v>13210.55</v>
      </c>
      <c r="H48" s="62">
        <v>20000</v>
      </c>
      <c r="I48" s="60">
        <f t="shared" si="3"/>
        <v>0</v>
      </c>
      <c r="J48" s="28"/>
      <c r="K48" s="28"/>
    </row>
    <row r="49" spans="3:11" ht="12.75" customHeight="1">
      <c r="C49" s="13">
        <v>32381</v>
      </c>
      <c r="D49" s="8" t="s">
        <v>12</v>
      </c>
      <c r="E49" s="36">
        <v>13272</v>
      </c>
      <c r="F49" s="39">
        <v>7918.33</v>
      </c>
      <c r="G49" s="39">
        <f t="shared" si="2"/>
        <v>5353.67</v>
      </c>
      <c r="H49" s="62">
        <v>13300</v>
      </c>
      <c r="I49" s="60">
        <f t="shared" si="3"/>
        <v>28</v>
      </c>
      <c r="J49" s="28"/>
      <c r="K49" s="28"/>
    </row>
    <row r="50" spans="3:11" ht="12.75" customHeight="1">
      <c r="C50" s="13">
        <v>32391</v>
      </c>
      <c r="D50" s="8" t="s">
        <v>32</v>
      </c>
      <c r="E50" s="36">
        <v>9291</v>
      </c>
      <c r="F50" s="39">
        <v>1711.46</v>
      </c>
      <c r="G50" s="39">
        <f t="shared" si="2"/>
        <v>7579.54</v>
      </c>
      <c r="H50" s="62">
        <v>2500</v>
      </c>
      <c r="I50" s="60">
        <f t="shared" si="3"/>
        <v>-6791</v>
      </c>
      <c r="J50" s="28"/>
      <c r="K50" s="28"/>
    </row>
    <row r="51" spans="3:9" ht="12.75" customHeight="1">
      <c r="C51" s="13">
        <v>32394</v>
      </c>
      <c r="D51" s="8" t="s">
        <v>50</v>
      </c>
      <c r="E51" s="36">
        <v>1327</v>
      </c>
      <c r="F51" s="39">
        <v>530.21</v>
      </c>
      <c r="G51" s="39">
        <f t="shared" si="2"/>
        <v>796.79</v>
      </c>
      <c r="H51" s="62">
        <v>1500</v>
      </c>
      <c r="I51" s="60">
        <f t="shared" si="3"/>
        <v>173</v>
      </c>
    </row>
    <row r="52" spans="3:9" ht="12.75" customHeight="1">
      <c r="C52" s="13">
        <v>32396</v>
      </c>
      <c r="D52" s="8" t="s">
        <v>10</v>
      </c>
      <c r="E52" s="36">
        <v>1062</v>
      </c>
      <c r="F52" s="39">
        <v>1483.17</v>
      </c>
      <c r="G52" s="39">
        <f t="shared" si="2"/>
        <v>-421.1700000000001</v>
      </c>
      <c r="H52" s="62">
        <v>5000</v>
      </c>
      <c r="I52" s="60">
        <f t="shared" si="3"/>
        <v>3938</v>
      </c>
    </row>
    <row r="53" spans="3:9" ht="12.75" customHeight="1">
      <c r="C53" s="13">
        <v>32399</v>
      </c>
      <c r="D53" s="8" t="s">
        <v>64</v>
      </c>
      <c r="E53" s="36">
        <v>19908</v>
      </c>
      <c r="F53" s="39">
        <v>21853.65</v>
      </c>
      <c r="G53" s="39">
        <f t="shared" si="2"/>
        <v>-1945.6500000000015</v>
      </c>
      <c r="H53" s="62">
        <v>36000</v>
      </c>
      <c r="I53" s="60">
        <f>H53-E53</f>
        <v>16092</v>
      </c>
    </row>
    <row r="54" spans="3:9" ht="12.75" customHeight="1">
      <c r="C54" s="13">
        <v>32921</v>
      </c>
      <c r="D54" s="8" t="s">
        <v>14</v>
      </c>
      <c r="E54" s="36">
        <v>3716</v>
      </c>
      <c r="F54" s="39">
        <v>2535.76</v>
      </c>
      <c r="G54" s="39">
        <f t="shared" si="2"/>
        <v>1180.2399999999998</v>
      </c>
      <c r="H54" s="62">
        <v>4500</v>
      </c>
      <c r="I54" s="60">
        <f t="shared" si="3"/>
        <v>784</v>
      </c>
    </row>
    <row r="55" spans="3:9" ht="12.75" customHeight="1">
      <c r="C55" s="13">
        <v>32923</v>
      </c>
      <c r="D55" s="8" t="s">
        <v>15</v>
      </c>
      <c r="E55" s="36">
        <v>1991</v>
      </c>
      <c r="F55" s="39">
        <v>0</v>
      </c>
      <c r="G55" s="39">
        <f t="shared" si="2"/>
        <v>1991</v>
      </c>
      <c r="H55" s="62">
        <v>2500</v>
      </c>
      <c r="I55" s="60">
        <f t="shared" si="3"/>
        <v>509</v>
      </c>
    </row>
    <row r="56" spans="3:9" ht="12.75" customHeight="1">
      <c r="C56" s="13">
        <v>32931</v>
      </c>
      <c r="D56" s="8" t="s">
        <v>24</v>
      </c>
      <c r="E56" s="36">
        <v>664</v>
      </c>
      <c r="F56" s="39">
        <v>0</v>
      </c>
      <c r="G56" s="39">
        <f t="shared" si="2"/>
        <v>664</v>
      </c>
      <c r="H56" s="62">
        <v>664</v>
      </c>
      <c r="I56" s="60">
        <f t="shared" si="3"/>
        <v>0</v>
      </c>
    </row>
    <row r="57" spans="3:9" ht="12.75" customHeight="1">
      <c r="C57" s="13">
        <v>32377</v>
      </c>
      <c r="D57" s="8" t="s">
        <v>76</v>
      </c>
      <c r="E57" s="36">
        <v>19908</v>
      </c>
      <c r="F57" s="39">
        <v>32887.03</v>
      </c>
      <c r="G57" s="39">
        <f t="shared" si="2"/>
        <v>-12979.029999999999</v>
      </c>
      <c r="H57" s="62">
        <v>55000</v>
      </c>
      <c r="I57" s="60">
        <f t="shared" si="3"/>
        <v>35092</v>
      </c>
    </row>
    <row r="58" spans="3:9" ht="12.75" customHeight="1">
      <c r="C58" s="13">
        <v>32131</v>
      </c>
      <c r="D58" s="8" t="s">
        <v>65</v>
      </c>
      <c r="E58" s="36">
        <v>11945</v>
      </c>
      <c r="F58" s="39">
        <v>1335.59</v>
      </c>
      <c r="G58" s="39">
        <f t="shared" si="2"/>
        <v>10609.41</v>
      </c>
      <c r="H58" s="62">
        <v>10000</v>
      </c>
      <c r="I58" s="60">
        <f t="shared" si="3"/>
        <v>-1945</v>
      </c>
    </row>
    <row r="59" spans="3:9" ht="12.75" customHeight="1">
      <c r="C59" s="13">
        <v>32959</v>
      </c>
      <c r="D59" s="8" t="s">
        <v>39</v>
      </c>
      <c r="E59" s="36">
        <v>3318</v>
      </c>
      <c r="F59" s="39">
        <v>3211.35</v>
      </c>
      <c r="G59" s="39">
        <f t="shared" si="2"/>
        <v>106.65000000000009</v>
      </c>
      <c r="H59" s="62">
        <v>18000</v>
      </c>
      <c r="I59" s="60">
        <f t="shared" si="3"/>
        <v>14682</v>
      </c>
    </row>
    <row r="60" spans="3:9" ht="12.75" customHeight="1">
      <c r="C60" s="12">
        <v>34</v>
      </c>
      <c r="D60" s="7" t="s">
        <v>31</v>
      </c>
      <c r="E60" s="35">
        <f>SUM(E61:E62)</f>
        <v>995</v>
      </c>
      <c r="F60" s="35">
        <f>SUM(F61:F62)</f>
        <v>748.57</v>
      </c>
      <c r="G60" s="40">
        <f>SUM(G61:G62)</f>
        <v>246.42999999999995</v>
      </c>
      <c r="H60" s="63">
        <f>SUM(H61:H62)</f>
        <v>996</v>
      </c>
      <c r="I60" s="63">
        <f>SUM(I61:I62)</f>
        <v>1</v>
      </c>
    </row>
    <row r="61" spans="3:9" ht="12.75" customHeight="1">
      <c r="C61" s="13">
        <v>34311</v>
      </c>
      <c r="D61" s="8" t="s">
        <v>16</v>
      </c>
      <c r="E61" s="37">
        <v>929</v>
      </c>
      <c r="F61" s="39">
        <v>748.57</v>
      </c>
      <c r="G61" s="39">
        <f>E61-F61</f>
        <v>180.42999999999995</v>
      </c>
      <c r="H61" s="62">
        <v>930</v>
      </c>
      <c r="I61" s="60">
        <f>H61-E61</f>
        <v>1</v>
      </c>
    </row>
    <row r="62" spans="3:9" ht="12" customHeight="1">
      <c r="C62" s="13">
        <v>34333</v>
      </c>
      <c r="D62" s="8" t="s">
        <v>61</v>
      </c>
      <c r="E62" s="37">
        <v>66</v>
      </c>
      <c r="F62" s="39">
        <v>0</v>
      </c>
      <c r="G62" s="39">
        <f>E62-F62</f>
        <v>66</v>
      </c>
      <c r="H62" s="62">
        <v>66</v>
      </c>
      <c r="I62" s="60">
        <f>H62-E62</f>
        <v>0</v>
      </c>
    </row>
    <row r="63" spans="3:9" ht="12" customHeight="1">
      <c r="C63" s="12">
        <v>42</v>
      </c>
      <c r="D63" s="7" t="s">
        <v>33</v>
      </c>
      <c r="E63" s="35">
        <f>SUM(E64:E67)</f>
        <v>7731</v>
      </c>
      <c r="F63" s="35">
        <f>SUM(F64:F67)</f>
        <v>1550.49</v>
      </c>
      <c r="G63" s="40">
        <f>SUM(G64:G67)</f>
        <v>6180.51</v>
      </c>
      <c r="H63" s="63">
        <f>SUM(H64:H67)</f>
        <v>7731</v>
      </c>
      <c r="I63" s="63">
        <f>SUM(I64:I67)</f>
        <v>0</v>
      </c>
    </row>
    <row r="64" spans="3:9" ht="12" customHeight="1">
      <c r="C64" s="13">
        <v>42211</v>
      </c>
      <c r="D64" s="8" t="s">
        <v>53</v>
      </c>
      <c r="E64" s="37">
        <v>1759</v>
      </c>
      <c r="F64" s="39">
        <v>1550.49</v>
      </c>
      <c r="G64" s="39">
        <f>E64-F64</f>
        <v>208.51</v>
      </c>
      <c r="H64" s="62">
        <v>1759</v>
      </c>
      <c r="I64" s="60">
        <f>H64-E64</f>
        <v>0</v>
      </c>
    </row>
    <row r="65" spans="3:9" ht="12" customHeight="1">
      <c r="C65" s="13">
        <v>42219</v>
      </c>
      <c r="D65" s="8" t="s">
        <v>54</v>
      </c>
      <c r="E65" s="37">
        <v>0</v>
      </c>
      <c r="F65" s="39">
        <v>0</v>
      </c>
      <c r="G65" s="39">
        <f>E65-F65</f>
        <v>0</v>
      </c>
      <c r="H65" s="62">
        <v>0</v>
      </c>
      <c r="I65" s="60">
        <f>H65-E65</f>
        <v>0</v>
      </c>
    </row>
    <row r="66" spans="3:9" ht="12" customHeight="1">
      <c r="C66" s="15">
        <v>42229</v>
      </c>
      <c r="D66" s="10" t="s">
        <v>62</v>
      </c>
      <c r="E66" s="37">
        <v>2654</v>
      </c>
      <c r="F66" s="39">
        <v>0</v>
      </c>
      <c r="G66" s="39">
        <f>E66-F66</f>
        <v>2654</v>
      </c>
      <c r="H66" s="62">
        <v>2654</v>
      </c>
      <c r="I66" s="60">
        <f>H66-E66</f>
        <v>0</v>
      </c>
    </row>
    <row r="67" spans="3:9" ht="12" customHeight="1">
      <c r="C67" s="15">
        <v>42239</v>
      </c>
      <c r="D67" s="10" t="s">
        <v>63</v>
      </c>
      <c r="E67" s="37">
        <v>3318</v>
      </c>
      <c r="F67" s="39">
        <v>0</v>
      </c>
      <c r="G67" s="39">
        <f>E67-F67</f>
        <v>3318</v>
      </c>
      <c r="H67" s="62">
        <v>3318</v>
      </c>
      <c r="I67" s="60">
        <f>H67-E67</f>
        <v>0</v>
      </c>
    </row>
    <row r="68" spans="3:9" ht="12.75" customHeight="1">
      <c r="C68" s="16" t="s">
        <v>34</v>
      </c>
      <c r="D68" s="11" t="s">
        <v>35</v>
      </c>
      <c r="E68" s="25" t="s">
        <v>70</v>
      </c>
      <c r="F68" s="26"/>
      <c r="G68" s="26"/>
      <c r="H68" s="64"/>
      <c r="I68" s="64"/>
    </row>
    <row r="69" spans="3:9" ht="13.5" customHeight="1">
      <c r="C69" s="12">
        <v>32</v>
      </c>
      <c r="D69" s="7" t="s">
        <v>27</v>
      </c>
      <c r="E69" s="35">
        <f>SUM(E70:E71)</f>
        <v>14931</v>
      </c>
      <c r="F69" s="35">
        <f>SUM(F70:F71)</f>
        <v>3080.65</v>
      </c>
      <c r="G69" s="40">
        <f>SUM(G70:G71)</f>
        <v>11850.35</v>
      </c>
      <c r="H69" s="63">
        <f>SUM(H70:H71)</f>
        <v>14931</v>
      </c>
      <c r="I69" s="63">
        <f>SUM(I70:I71)</f>
        <v>0</v>
      </c>
    </row>
    <row r="70" spans="3:9" ht="13.5" customHeight="1">
      <c r="C70" s="15">
        <v>32271</v>
      </c>
      <c r="D70" s="9" t="s">
        <v>26</v>
      </c>
      <c r="E70" s="37">
        <v>11281</v>
      </c>
      <c r="F70" s="39">
        <v>198.4</v>
      </c>
      <c r="G70" s="39">
        <f>E70-F70</f>
        <v>11082.6</v>
      </c>
      <c r="H70" s="62">
        <v>11281</v>
      </c>
      <c r="I70" s="60">
        <f>H70-E70</f>
        <v>0</v>
      </c>
    </row>
    <row r="71" spans="3:9" ht="12.75" customHeight="1">
      <c r="C71" s="15">
        <v>42233</v>
      </c>
      <c r="D71" s="10" t="s">
        <v>67</v>
      </c>
      <c r="E71" s="37">
        <v>3650</v>
      </c>
      <c r="F71" s="39">
        <v>2882.25</v>
      </c>
      <c r="G71" s="39">
        <f>E71-F71</f>
        <v>767.75</v>
      </c>
      <c r="H71" s="62">
        <v>3650</v>
      </c>
      <c r="I71" s="60">
        <f>H71-E71</f>
        <v>0</v>
      </c>
    </row>
    <row r="72" spans="3:9" ht="12.75" customHeight="1">
      <c r="C72" s="16" t="s">
        <v>55</v>
      </c>
      <c r="D72" s="11" t="s">
        <v>56</v>
      </c>
      <c r="E72" s="25" t="s">
        <v>70</v>
      </c>
      <c r="F72" s="26"/>
      <c r="G72" s="26"/>
      <c r="H72" s="64"/>
      <c r="I72" s="64"/>
    </row>
    <row r="73" spans="3:9" ht="12.75" customHeight="1">
      <c r="C73" s="17">
        <v>32</v>
      </c>
      <c r="D73" s="7" t="s">
        <v>27</v>
      </c>
      <c r="E73" s="35">
        <f>SUM(E74)</f>
        <v>4977</v>
      </c>
      <c r="F73" s="35">
        <f>SUM(F74)</f>
        <v>2773</v>
      </c>
      <c r="G73" s="40">
        <f>SUM(G74)</f>
        <v>2204</v>
      </c>
      <c r="H73" s="63">
        <f>SUM(H74)</f>
        <v>4977</v>
      </c>
      <c r="I73" s="63">
        <f>SUM(I74)</f>
        <v>0</v>
      </c>
    </row>
    <row r="74" spans="3:9" ht="12.75" customHeight="1">
      <c r="C74" s="13">
        <v>32355</v>
      </c>
      <c r="D74" s="8" t="s">
        <v>69</v>
      </c>
      <c r="E74" s="36">
        <v>4977</v>
      </c>
      <c r="F74" s="39">
        <v>2773</v>
      </c>
      <c r="G74" s="39">
        <f>E74-F74</f>
        <v>2204</v>
      </c>
      <c r="H74" s="62">
        <v>4977</v>
      </c>
      <c r="I74" s="60">
        <f>H74-E74</f>
        <v>0</v>
      </c>
    </row>
    <row r="75" spans="3:9" ht="27.75" customHeight="1">
      <c r="C75" s="29"/>
      <c r="D75" s="11" t="s">
        <v>72</v>
      </c>
      <c r="E75" s="30" t="s">
        <v>70</v>
      </c>
      <c r="F75" s="31"/>
      <c r="G75" s="31"/>
      <c r="H75" s="65"/>
      <c r="I75" s="65"/>
    </row>
    <row r="76" spans="3:9" ht="15" customHeight="1">
      <c r="C76" s="47">
        <v>32</v>
      </c>
      <c r="D76" s="32" t="s">
        <v>27</v>
      </c>
      <c r="E76" s="41">
        <f>SUM(E77:E81)</f>
        <v>150248</v>
      </c>
      <c r="F76" s="41">
        <f>SUM(F77:F81)</f>
        <v>34108.95</v>
      </c>
      <c r="G76" s="58">
        <f>SUM(G77:G81)</f>
        <v>116139.05</v>
      </c>
      <c r="H76" s="66">
        <f>SUM(H77:H81)</f>
        <v>73000</v>
      </c>
      <c r="I76" s="66">
        <f>SUM(I77:I81)</f>
        <v>-77248</v>
      </c>
    </row>
    <row r="77" spans="3:9" ht="18" customHeight="1">
      <c r="C77" s="13">
        <v>32329</v>
      </c>
      <c r="D77" s="8" t="s">
        <v>68</v>
      </c>
      <c r="E77" s="48">
        <v>61052</v>
      </c>
      <c r="F77" s="48">
        <v>15232.5</v>
      </c>
      <c r="G77" s="50">
        <f>E77-F77</f>
        <v>45819.5</v>
      </c>
      <c r="H77" s="67">
        <v>10000</v>
      </c>
      <c r="I77" s="60">
        <f>H77-E77</f>
        <v>-51052</v>
      </c>
    </row>
    <row r="78" spans="3:9" ht="18" customHeight="1">
      <c r="C78" s="13">
        <v>32379</v>
      </c>
      <c r="D78" s="8" t="s">
        <v>11</v>
      </c>
      <c r="E78" s="42">
        <v>33181</v>
      </c>
      <c r="F78" s="49">
        <v>10672.5</v>
      </c>
      <c r="G78" s="50">
        <f>E78-F78</f>
        <v>22508.5</v>
      </c>
      <c r="H78" s="67">
        <v>18000</v>
      </c>
      <c r="I78" s="60">
        <f>H78-E78</f>
        <v>-15181</v>
      </c>
    </row>
    <row r="79" spans="3:9" ht="18" customHeight="1">
      <c r="C79" s="13">
        <v>32399</v>
      </c>
      <c r="D79" s="8" t="s">
        <v>64</v>
      </c>
      <c r="E79" s="42">
        <v>36754</v>
      </c>
      <c r="F79" s="49">
        <v>0</v>
      </c>
      <c r="G79" s="50">
        <f>E79-F79</f>
        <v>36754</v>
      </c>
      <c r="H79" s="67">
        <v>13000</v>
      </c>
      <c r="I79" s="60">
        <f>H79-E79</f>
        <v>-23754</v>
      </c>
    </row>
    <row r="80" spans="3:9" ht="18" customHeight="1">
      <c r="C80" s="13"/>
      <c r="D80" s="8" t="s">
        <v>91</v>
      </c>
      <c r="E80" s="42">
        <v>0</v>
      </c>
      <c r="F80" s="49">
        <v>0</v>
      </c>
      <c r="G80" s="50">
        <v>0</v>
      </c>
      <c r="H80" s="67">
        <v>22000</v>
      </c>
      <c r="I80" s="60">
        <f>H80-E80</f>
        <v>22000</v>
      </c>
    </row>
    <row r="81" spans="3:9" ht="18" customHeight="1">
      <c r="C81" s="13">
        <v>42273</v>
      </c>
      <c r="D81" s="8" t="s">
        <v>73</v>
      </c>
      <c r="E81" s="42">
        <v>19261</v>
      </c>
      <c r="F81" s="49">
        <v>8203.95</v>
      </c>
      <c r="G81" s="50">
        <f>E81-F81</f>
        <v>11057.05</v>
      </c>
      <c r="H81" s="67">
        <v>10000</v>
      </c>
      <c r="I81" s="60">
        <f>H81-E81</f>
        <v>-9261</v>
      </c>
    </row>
    <row r="82" spans="3:9" ht="18" customHeight="1">
      <c r="C82" s="51" t="s">
        <v>82</v>
      </c>
      <c r="D82" s="11" t="s">
        <v>81</v>
      </c>
      <c r="E82" s="52" t="s">
        <v>70</v>
      </c>
      <c r="F82" s="53">
        <f>F83</f>
        <v>24546.45</v>
      </c>
      <c r="G82" s="54">
        <f>G83</f>
        <v>-24546.45</v>
      </c>
      <c r="H82" s="68"/>
      <c r="I82" s="68"/>
    </row>
    <row r="83" spans="3:9" ht="18" customHeight="1">
      <c r="C83" s="13">
        <v>42229</v>
      </c>
      <c r="D83" s="8" t="s">
        <v>62</v>
      </c>
      <c r="E83" s="42">
        <v>0</v>
      </c>
      <c r="F83" s="49">
        <v>24546.45</v>
      </c>
      <c r="G83" s="50">
        <f>E83-F83</f>
        <v>-24546.45</v>
      </c>
      <c r="H83" s="67">
        <v>25000</v>
      </c>
      <c r="I83" s="60">
        <f>H83-E83</f>
        <v>25000</v>
      </c>
    </row>
    <row r="84" spans="3:9" ht="18" customHeight="1">
      <c r="C84" s="51" t="s">
        <v>85</v>
      </c>
      <c r="D84" s="11" t="s">
        <v>84</v>
      </c>
      <c r="E84" s="52" t="s">
        <v>70</v>
      </c>
      <c r="F84" s="53">
        <f>F85</f>
        <v>0</v>
      </c>
      <c r="G84" s="53">
        <f>G85</f>
        <v>94500</v>
      </c>
      <c r="H84" s="53">
        <f>H85</f>
        <v>0</v>
      </c>
      <c r="I84" s="53">
        <f>I85</f>
        <v>-94500</v>
      </c>
    </row>
    <row r="85" spans="3:9" ht="18" customHeight="1">
      <c r="C85" s="13">
        <v>32329</v>
      </c>
      <c r="D85" s="8" t="s">
        <v>68</v>
      </c>
      <c r="E85" s="42">
        <v>94500</v>
      </c>
      <c r="F85" s="49">
        <v>0</v>
      </c>
      <c r="G85" s="50">
        <f>E85-F85</f>
        <v>94500</v>
      </c>
      <c r="H85" s="67">
        <v>0</v>
      </c>
      <c r="I85" s="60">
        <f>H85-E85</f>
        <v>-94500</v>
      </c>
    </row>
    <row r="86" spans="3:9" ht="18" customHeight="1">
      <c r="C86" s="29"/>
      <c r="D86" s="11" t="s">
        <v>83</v>
      </c>
      <c r="E86" s="52" t="s">
        <v>70</v>
      </c>
      <c r="F86" s="53">
        <f>F87</f>
        <v>0</v>
      </c>
      <c r="G86" s="54">
        <f>G87</f>
        <v>30000</v>
      </c>
      <c r="H86" s="54">
        <f>H87</f>
        <v>20000</v>
      </c>
      <c r="I86" s="54">
        <f>I87</f>
        <v>-10000</v>
      </c>
    </row>
    <row r="87" spans="3:9" ht="18" customHeight="1">
      <c r="C87" s="13">
        <v>32399</v>
      </c>
      <c r="D87" s="8" t="s">
        <v>64</v>
      </c>
      <c r="E87" s="42">
        <v>30000</v>
      </c>
      <c r="F87" s="49">
        <v>0</v>
      </c>
      <c r="G87" s="50">
        <f>E87-F87</f>
        <v>30000</v>
      </c>
      <c r="H87" s="67">
        <v>20000</v>
      </c>
      <c r="I87" s="60">
        <f>H87-E87</f>
        <v>-10000</v>
      </c>
    </row>
    <row r="88" spans="3:9" ht="12.75" customHeight="1">
      <c r="C88" s="16" t="s">
        <v>36</v>
      </c>
      <c r="D88" s="11" t="s">
        <v>37</v>
      </c>
      <c r="E88" s="25" t="s">
        <v>66</v>
      </c>
      <c r="F88" s="26"/>
      <c r="G88" s="26"/>
      <c r="H88" s="64"/>
      <c r="I88" s="64"/>
    </row>
    <row r="89" spans="3:9" ht="12.75" customHeight="1">
      <c r="C89" s="12">
        <v>32</v>
      </c>
      <c r="D89" s="7" t="s">
        <v>27</v>
      </c>
      <c r="E89" s="35">
        <f>SUM(E90)</f>
        <v>6636.140420731303</v>
      </c>
      <c r="F89" s="35">
        <f>SUM(F90)</f>
        <v>1852.92</v>
      </c>
      <c r="G89" s="40">
        <f>SUM(G90)</f>
        <v>4783.2204207313025</v>
      </c>
      <c r="H89" s="40">
        <f>SUM(H90)</f>
        <v>6636.14</v>
      </c>
      <c r="I89" s="40">
        <f>SUM(I90)</f>
        <v>-0.00042073130225617206</v>
      </c>
    </row>
    <row r="90" spans="3:9" ht="12.75" customHeight="1">
      <c r="C90" s="15">
        <v>32911</v>
      </c>
      <c r="D90" s="10" t="s">
        <v>13</v>
      </c>
      <c r="E90" s="37">
        <f>50000/7.5345</f>
        <v>6636.140420731303</v>
      </c>
      <c r="F90" s="39">
        <v>1852.92</v>
      </c>
      <c r="G90" s="39">
        <f>E90-F90</f>
        <v>4783.2204207313025</v>
      </c>
      <c r="H90" s="62">
        <v>6636.14</v>
      </c>
      <c r="I90" s="60">
        <f>H90-E90</f>
        <v>-0.00042073130225617206</v>
      </c>
    </row>
    <row r="91" spans="3:9" ht="12.75" customHeight="1" thickBot="1">
      <c r="C91" s="18"/>
      <c r="D91" s="19" t="s">
        <v>17</v>
      </c>
      <c r="E91" s="43">
        <f>SUM(E6,E15,E60,E63,E69,E73,E76,E89,E85,E87)</f>
        <v>1622436.1404207314</v>
      </c>
      <c r="F91" s="43">
        <f>SUM(F6,F15,F60,F63,F69,F73,F76,F89,F82,F86,F84)</f>
        <v>935690.6</v>
      </c>
      <c r="G91" s="44">
        <f>SUM(G6,G15,G60,G63,G69,G73,G76,G89,G82,G86,G84)</f>
        <v>686745.5404207314</v>
      </c>
      <c r="H91" s="69">
        <f>SUM(H6,H15,H60,H63,H69,H73,H76,H89,H82,H86,H84,H83)</f>
        <v>1674883.14</v>
      </c>
      <c r="I91" s="69">
        <f>SUM(I6,I15,I60,I63,I69,I73,I76,I83,I84,I86,I89)</f>
        <v>52446.9995792687</v>
      </c>
    </row>
    <row r="93" spans="3:8" ht="21" customHeight="1">
      <c r="C93" s="46" t="s">
        <v>77</v>
      </c>
      <c r="D93" s="46"/>
      <c r="E93" s="46"/>
      <c r="F93" s="24"/>
      <c r="G93" s="24"/>
      <c r="H93" s="24"/>
    </row>
    <row r="94" spans="3:5" ht="12.75">
      <c r="C94" s="46"/>
      <c r="D94" s="46"/>
      <c r="E94" s="46"/>
    </row>
    <row r="97" spans="5:8" ht="12.75">
      <c r="E97" s="27"/>
      <c r="F97" s="27"/>
      <c r="G97" s="27"/>
      <c r="H97" s="27"/>
    </row>
    <row r="99" ht="16.5" customHeight="1"/>
    <row r="118" ht="12.75" customHeight="1"/>
  </sheetData>
  <sheetProtection/>
  <mergeCells count="1">
    <mergeCell ref="C4:E4"/>
  </mergeCells>
  <printOptions/>
  <pageMargins left="0.5905511811023623" right="0.5118110236220472" top="0.7480314960629921" bottom="0.35433070866141736" header="0.31496062992125984" footer="0.31496062992125984"/>
  <pageSetup fitToHeight="1" fitToWidth="1" horizontalDpi="600" verticalDpi="600" orientation="portrait" pageOrder="overThenDown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F12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2" width="8.421875" style="0" customWidth="1"/>
    <col min="3" max="3" width="25.7109375" style="0" customWidth="1"/>
    <col min="4" max="6" width="20.8515625" style="0" customWidth="1"/>
  </cols>
  <sheetData>
    <row r="4" ht="13.5" thickBot="1"/>
    <row r="5" spans="2:6" ht="13.5" thickBot="1">
      <c r="B5" s="84" t="s">
        <v>93</v>
      </c>
      <c r="C5" s="85"/>
      <c r="D5" s="85"/>
      <c r="E5" s="85"/>
      <c r="F5" s="86"/>
    </row>
    <row r="6" spans="2:6" ht="13.5" thickBot="1">
      <c r="B6" s="70"/>
      <c r="C6" s="70"/>
      <c r="D6" s="70"/>
      <c r="E6" s="70"/>
      <c r="F6" s="70"/>
    </row>
    <row r="7" spans="2:6" ht="12.75">
      <c r="B7" s="71" t="s">
        <v>94</v>
      </c>
      <c r="C7" s="72" t="s">
        <v>95</v>
      </c>
      <c r="D7" s="72" t="s">
        <v>96</v>
      </c>
      <c r="E7" s="72" t="s">
        <v>97</v>
      </c>
      <c r="F7" s="73" t="s">
        <v>98</v>
      </c>
    </row>
    <row r="8" spans="2:6" ht="28.5" customHeight="1">
      <c r="B8" s="74">
        <v>671</v>
      </c>
      <c r="C8" s="75" t="s">
        <v>99</v>
      </c>
      <c r="D8" s="76">
        <v>1361510.39</v>
      </c>
      <c r="E8" s="76">
        <v>1148763.02</v>
      </c>
      <c r="F8" s="77">
        <v>1167027.31</v>
      </c>
    </row>
    <row r="9" spans="2:6" ht="24" customHeight="1">
      <c r="B9" s="74">
        <v>661</v>
      </c>
      <c r="C9" s="78" t="s">
        <v>100</v>
      </c>
      <c r="D9" s="76">
        <v>37162.39</v>
      </c>
      <c r="E9" s="76">
        <v>37162.39</v>
      </c>
      <c r="F9" s="76">
        <v>37162.39</v>
      </c>
    </row>
    <row r="10" spans="2:6" ht="13.5" thickBot="1">
      <c r="B10" s="79"/>
      <c r="C10" s="80" t="s">
        <v>92</v>
      </c>
      <c r="D10" s="81">
        <f>SUM(D8:D9)</f>
        <v>1398672.7799999998</v>
      </c>
      <c r="E10" s="81">
        <f>SUM(E8:E9)</f>
        <v>1185925.41</v>
      </c>
      <c r="F10" s="82">
        <f>SUM(F8:F9)</f>
        <v>1204189.7</v>
      </c>
    </row>
    <row r="12" spans="2:5" ht="12.75">
      <c r="B12" s="87" t="s">
        <v>101</v>
      </c>
      <c r="C12" s="88"/>
      <c r="D12" s="88"/>
      <c r="E12" s="88"/>
    </row>
  </sheetData>
  <sheetProtection/>
  <mergeCells count="2">
    <mergeCell ref="B5:F5"/>
    <mergeCell ref="B12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GKM</dc:creator>
  <cp:keywords/>
  <dc:description/>
  <cp:lastModifiedBy>Denis Sikirica</cp:lastModifiedBy>
  <cp:lastPrinted>2023-10-24T12:21:58Z</cp:lastPrinted>
  <dcterms:created xsi:type="dcterms:W3CDTF">2006-02-07T13:02:10Z</dcterms:created>
  <dcterms:modified xsi:type="dcterms:W3CDTF">2023-10-24T12:26:00Z</dcterms:modified>
  <cp:category/>
  <cp:version/>
  <cp:contentType/>
  <cp:contentStatus/>
</cp:coreProperties>
</file>