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activeTab="1"/>
  </bookViews>
  <sheets>
    <sheet name="Proračun 2024" sheetId="1" r:id="rId1"/>
    <sheet name="Proračun 2024 5 razina-EUR" sheetId="2" r:id="rId2"/>
    <sheet name="Prihodi i primici-EUR" sheetId="3" r:id="rId3"/>
  </sheets>
  <definedNames>
    <definedName name="_xlnm.Print_Area" localSheetId="0">'Proračun 2024'!$A$2:$G$26</definedName>
    <definedName name="_xlnm.Print_Area" localSheetId="1">'Proračun 2024 5 razina-EUR'!$C$1:$I$90</definedName>
    <definedName name="_xlnm.Print_Titles" localSheetId="1">'Proračun 2024 5 razina-EUR'!$5:$5</definedName>
  </definedNames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D84" authorId="0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Povećano</t>
        </r>
      </text>
    </comment>
  </commentList>
</comments>
</file>

<file path=xl/sharedStrings.xml><?xml version="1.0" encoding="utf-8"?>
<sst xmlns="http://schemas.openxmlformats.org/spreadsheetml/2006/main" count="172" uniqueCount="102">
  <si>
    <t>Naknade za prijevoz na posao i s posla</t>
  </si>
  <si>
    <t>Dnevnice za službeni put u zemlji</t>
  </si>
  <si>
    <t>Uredski materijal</t>
  </si>
  <si>
    <t>Literatura(publikacije,časopisi,glasila,knjige i ostalo)</t>
  </si>
  <si>
    <t>Materijal i sredstva za čišćenje i održavanje</t>
  </si>
  <si>
    <t>Električna energija</t>
  </si>
  <si>
    <t>Motorni benzin i dizel gorivo</t>
  </si>
  <si>
    <t>Usluge telefona, telefaksa</t>
  </si>
  <si>
    <t>Opskrba vodom</t>
  </si>
  <si>
    <t>Iznošenje i odvoz smeća</t>
  </si>
  <si>
    <t>Usluge čuvanja imovine i osoba</t>
  </si>
  <si>
    <t>Ostale intelektualne usluge</t>
  </si>
  <si>
    <t>Usluge ažuriranja računalnih baza</t>
  </si>
  <si>
    <t>Naknade članovima predstavničkih i izvršnih tijela</t>
  </si>
  <si>
    <t>Premije osiguranja prijevoznih sredstava</t>
  </si>
  <si>
    <t>Premije osiguranja zaposlenih</t>
  </si>
  <si>
    <t>Usluge banaka</t>
  </si>
  <si>
    <t>U K U P N O:</t>
  </si>
  <si>
    <t>Plaće za zaposlene</t>
  </si>
  <si>
    <t>Naknada za bolest invalidnost i smrtni slučaj</t>
  </si>
  <si>
    <t>Doprinosi za obvezno zdrav.osig.</t>
  </si>
  <si>
    <t>J.U. Park-šuma Marjan</t>
  </si>
  <si>
    <t>Cattanijin put 2, 21 000 SPLIT</t>
  </si>
  <si>
    <t>Naknada za korištenje privatnog automob.u služb.svrhe</t>
  </si>
  <si>
    <t>Reprezentacija</t>
  </si>
  <si>
    <t>Obvezni pregledi zaposlenika</t>
  </si>
  <si>
    <t>Službena, radna i zaštitna odjeća i obuća</t>
  </si>
  <si>
    <t>Materijalni rashodi</t>
  </si>
  <si>
    <t>01-05-01</t>
  </si>
  <si>
    <t>Aktivnost  REDOVNA DJELATNOST</t>
  </si>
  <si>
    <t>Mat. i dijelovi za tekuće i investic.održavnje prijev.sredstava</t>
  </si>
  <si>
    <t>Financijski rashodi</t>
  </si>
  <si>
    <t>Grafičke i tiskarske usluge, usluge kopiranja  i slično</t>
  </si>
  <si>
    <t>Rashodi za dugotrajnu imovinu</t>
  </si>
  <si>
    <t>01-05-03</t>
  </si>
  <si>
    <t>Projekt PROTUPOŽARNI VIDEO-SUSTAV</t>
  </si>
  <si>
    <t>01-08-01</t>
  </si>
  <si>
    <t>Aktivnost  UPRAVNO VIJEĆE</t>
  </si>
  <si>
    <t>UKUPNO</t>
  </si>
  <si>
    <t>Revizorske usluge - Računovodstvo</t>
  </si>
  <si>
    <t>Ostale pristojbe i naknade - HRT pretplata i porez na tvrtku</t>
  </si>
  <si>
    <t>Promidžbeni materijal - Božićni pokloni</t>
  </si>
  <si>
    <t>Ostale komunalne usluge - Karepovac,komunalna naknada</t>
  </si>
  <si>
    <t>Dimnjačarske i ekološke usluge - Najam WC kabina</t>
  </si>
  <si>
    <t>Deratizacija i dezinsekcija - Zaštita bilja i rad na doznaci</t>
  </si>
  <si>
    <t xml:space="preserve">Mat.i dijelovi za tekuće i investic. održ. građ.objekata </t>
  </si>
  <si>
    <t xml:space="preserve">Mat.i dijelovi za tekuće i investic. održ. postrojenja i opreme </t>
  </si>
  <si>
    <t>Ostale usluge promidžbe i informiranja</t>
  </si>
  <si>
    <t>Najamnine za opremu - Autokošara i sl.</t>
  </si>
  <si>
    <t>Autorski honorari</t>
  </si>
  <si>
    <t>Usluge pri registraciji prijevoznih sredstava - Tehnički</t>
  </si>
  <si>
    <t>Plaće, doprinosi, i ostali dodaci</t>
  </si>
  <si>
    <t>Ugovori o djelu</t>
  </si>
  <si>
    <t>Računala i računalna oprema</t>
  </si>
  <si>
    <t>Ostala uredska oprema</t>
  </si>
  <si>
    <t>01-05-06</t>
  </si>
  <si>
    <t>Aktivnost BLAGO NAŠEG MARJANA</t>
  </si>
  <si>
    <t>Nagrade prigodne - Jubilarne</t>
  </si>
  <si>
    <t>Darovi (darovi djeci) i poklon bon</t>
  </si>
  <si>
    <t>Otpremnine</t>
  </si>
  <si>
    <t>Poštarina (Tiskanice, pisma i slično)</t>
  </si>
  <si>
    <t>Zatezne kamate</t>
  </si>
  <si>
    <t>Ostala komunikacijska oprema</t>
  </si>
  <si>
    <t>Ostala oprema za održavanje i zaštitu</t>
  </si>
  <si>
    <t>Ostale nespomenute usluge</t>
  </si>
  <si>
    <t>Seminari, simpoziji</t>
  </si>
  <si>
    <t>ODOBRENO</t>
  </si>
  <si>
    <t>TRAŽENO</t>
  </si>
  <si>
    <t>oprema za protupožarnu zaštitu</t>
  </si>
  <si>
    <t>Ostale usluge tekućeg i investicijskog održavanja</t>
  </si>
  <si>
    <t>Zakupnine i najamnine za prij. Sredstva</t>
  </si>
  <si>
    <t>GRAD SPLIT</t>
  </si>
  <si>
    <t>VL. SREDSTVA</t>
  </si>
  <si>
    <t xml:space="preserve">Usluge tekućeg i investic. Održ. pos.i opreme </t>
  </si>
  <si>
    <t>SANACIJA OBJEKATA I ODRŽAVANJE OPREME</t>
  </si>
  <si>
    <t>VL.SREDSTVA</t>
  </si>
  <si>
    <t>Oprema</t>
  </si>
  <si>
    <t>Ostale zakupnine i najamnine</t>
  </si>
  <si>
    <t xml:space="preserve">Sitni inventar </t>
  </si>
  <si>
    <t>Usluge agencija, studentskog servisa</t>
  </si>
  <si>
    <t>PRIHODI I PRIMICI ISKAZANI PO VRSTAMA</t>
  </si>
  <si>
    <t>RAČUN</t>
  </si>
  <si>
    <t>VRSTA PRIHODA</t>
  </si>
  <si>
    <t>Prihodi iz Proračuna Grada Splita</t>
  </si>
  <si>
    <t>Vlastiti prihodi</t>
  </si>
  <si>
    <t>PLAN 2024.</t>
  </si>
  <si>
    <t>PLAN 2025.</t>
  </si>
  <si>
    <t>FINANCIJSKI PLAN ZA 2024</t>
  </si>
  <si>
    <t>PLAN 2026.</t>
  </si>
  <si>
    <t xml:space="preserve">Pričuva </t>
  </si>
  <si>
    <t>Kamion</t>
  </si>
  <si>
    <t>Automobil</t>
  </si>
  <si>
    <t>Regres</t>
  </si>
  <si>
    <t>Marjan 2020-Brdo prošlosti, oaza budućnosti</t>
  </si>
  <si>
    <t>Pomoći od međunarodnih organizacija i tijela</t>
  </si>
  <si>
    <t>Izvor</t>
  </si>
  <si>
    <t>5.1.1.</t>
  </si>
  <si>
    <t>Usluge odvjetnika i pravnog savjetovanja</t>
  </si>
  <si>
    <t>Roba za prodaju</t>
  </si>
  <si>
    <t>Projekt Marjan 2020-Brdo prošlosti, oaza budućnosti</t>
  </si>
  <si>
    <t>Pomoći od međunarodnih organizacija i tijela EU</t>
  </si>
  <si>
    <t>FINANCIJSKI PLAN ZA 2024 - RASHODI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</si>
</sst>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.0000"/>
    <numFmt numFmtId="173" formatCode="#,##0.0"/>
    <numFmt numFmtId="174" formatCode="0.0"/>
    <numFmt numFmtId="175" formatCode="0.0%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0.0000"/>
    <numFmt numFmtId="181" formatCode="#,##0.000"/>
    <numFmt numFmtId="182" formatCode="[$-41A]dd\.\ mmmm\ yyyy\."/>
    <numFmt numFmtId="183" formatCode="&quot;Yes&quot;;&quot;Yes&quot;;&quot;No&quot;"/>
    <numFmt numFmtId="184" formatCode="&quot;On&quot;;&quot;On&quot;;&quot;Off&quot;"/>
    <numFmt numFmtId="185" formatCode="[$€-2]\ #,##0.00_);[Red]\([$€-2]\ #,##0.00\)"/>
    <numFmt numFmtId="186" formatCode="#,##0.00\ &quot;kn&quot;"/>
    <numFmt numFmtId="187" formatCode="#,##0.00\ [$EUR]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name val="Verdan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22"/>
      <name val="Times New Roman"/>
      <family val="1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 tint="-0.04997999966144562"/>
      <name val="Times New Roman"/>
      <family val="1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4" fontId="4" fillId="32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86" fontId="6" fillId="32" borderId="11" xfId="0" applyNumberFormat="1" applyFont="1" applyFill="1" applyBorder="1" applyAlignment="1">
      <alignment horizontal="center"/>
    </xf>
    <xf numFmtId="186" fontId="6" fillId="32" borderId="17" xfId="0" applyNumberFormat="1" applyFont="1" applyFill="1" applyBorder="1" applyAlignment="1">
      <alignment horizontal="center"/>
    </xf>
    <xf numFmtId="186" fontId="6" fillId="32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186" fontId="53" fillId="32" borderId="11" xfId="0" applyNumberFormat="1" applyFont="1" applyFill="1" applyBorder="1" applyAlignment="1">
      <alignment horizontal="center" vertical="center"/>
    </xf>
    <xf numFmtId="186" fontId="6" fillId="32" borderId="17" xfId="0" applyNumberFormat="1" applyFont="1" applyFill="1" applyBorder="1" applyAlignment="1">
      <alignment horizontal="center" vertical="center"/>
    </xf>
    <xf numFmtId="186" fontId="6" fillId="32" borderId="18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 wrapText="1"/>
    </xf>
    <xf numFmtId="187" fontId="55" fillId="0" borderId="11" xfId="0" applyNumberFormat="1" applyFont="1" applyBorder="1" applyAlignment="1">
      <alignment/>
    </xf>
    <xf numFmtId="187" fontId="6" fillId="33" borderId="16" xfId="0" applyNumberFormat="1" applyFont="1" applyFill="1" applyBorder="1" applyAlignment="1">
      <alignment/>
    </xf>
    <xf numFmtId="187" fontId="6" fillId="33" borderId="11" xfId="0" applyNumberFormat="1" applyFont="1" applyFill="1" applyBorder="1" applyAlignment="1">
      <alignment/>
    </xf>
    <xf numFmtId="187" fontId="55" fillId="34" borderId="11" xfId="0" applyNumberFormat="1" applyFont="1" applyFill="1" applyBorder="1" applyAlignment="1">
      <alignment/>
    </xf>
    <xf numFmtId="187" fontId="6" fillId="33" borderId="19" xfId="0" applyNumberFormat="1" applyFont="1" applyFill="1" applyBorder="1" applyAlignment="1">
      <alignment horizontal="right"/>
    </xf>
    <xf numFmtId="187" fontId="6" fillId="33" borderId="20" xfId="0" applyNumberFormat="1" applyFont="1" applyFill="1" applyBorder="1" applyAlignment="1">
      <alignment horizontal="right"/>
    </xf>
    <xf numFmtId="187" fontId="7" fillId="0" borderId="17" xfId="0" applyNumberFormat="1" applyFont="1" applyBorder="1" applyAlignment="1">
      <alignment/>
    </xf>
    <xf numFmtId="187" fontId="55" fillId="0" borderId="18" xfId="0" applyNumberFormat="1" applyFont="1" applyBorder="1" applyAlignment="1">
      <alignment/>
    </xf>
    <xf numFmtId="187" fontId="6" fillId="33" borderId="17" xfId="0" applyNumberFormat="1" applyFont="1" applyFill="1" applyBorder="1" applyAlignment="1">
      <alignment/>
    </xf>
    <xf numFmtId="187" fontId="6" fillId="33" borderId="18" xfId="0" applyNumberFormat="1" applyFont="1" applyFill="1" applyBorder="1" applyAlignment="1">
      <alignment/>
    </xf>
    <xf numFmtId="187" fontId="7" fillId="0" borderId="11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53" fillId="33" borderId="11" xfId="0" applyNumberFormat="1" applyFont="1" applyFill="1" applyBorder="1" applyAlignment="1">
      <alignment horizontal="right" vertical="center"/>
    </xf>
    <xf numFmtId="187" fontId="56" fillId="33" borderId="17" xfId="0" applyNumberFormat="1" applyFont="1" applyFill="1" applyBorder="1" applyAlignment="1">
      <alignment horizontal="center" vertical="center"/>
    </xf>
    <xf numFmtId="187" fontId="53" fillId="33" borderId="17" xfId="0" applyNumberFormat="1" applyFont="1" applyFill="1" applyBorder="1" applyAlignment="1">
      <alignment horizontal="center" vertical="center"/>
    </xf>
    <xf numFmtId="187" fontId="55" fillId="0" borderId="11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87" fontId="6" fillId="13" borderId="14" xfId="0" applyNumberFormat="1" applyFont="1" applyFill="1" applyBorder="1" applyAlignment="1">
      <alignment/>
    </xf>
    <xf numFmtId="187" fontId="6" fillId="13" borderId="21" xfId="0" applyNumberFormat="1" applyFont="1" applyFill="1" applyBorder="1" applyAlignment="1">
      <alignment/>
    </xf>
    <xf numFmtId="187" fontId="6" fillId="13" borderId="2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187" fontId="10" fillId="0" borderId="11" xfId="0" applyNumberFormat="1" applyFont="1" applyBorder="1" applyAlignment="1">
      <alignment horizontal="center" vertical="center"/>
    </xf>
    <xf numFmtId="187" fontId="10" fillId="0" borderId="18" xfId="0" applyNumberFormat="1" applyFont="1" applyBorder="1" applyAlignment="1">
      <alignment horizontal="center" vertical="center"/>
    </xf>
    <xf numFmtId="187" fontId="57" fillId="0" borderId="14" xfId="0" applyNumberFormat="1" applyFont="1" applyBorder="1" applyAlignment="1">
      <alignment horizontal="center" vertical="center"/>
    </xf>
    <xf numFmtId="187" fontId="57" fillId="0" borderId="22" xfId="0" applyNumberFormat="1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center" vertical="center"/>
    </xf>
    <xf numFmtId="187" fontId="55" fillId="0" borderId="11" xfId="0" applyNumberFormat="1" applyFont="1" applyBorder="1" applyAlignment="1">
      <alignment vertical="center"/>
    </xf>
    <xf numFmtId="187" fontId="53" fillId="32" borderId="11" xfId="0" applyNumberFormat="1" applyFont="1" applyFill="1" applyBorder="1" applyAlignment="1">
      <alignment horizontal="center" vertical="center"/>
    </xf>
    <xf numFmtId="187" fontId="6" fillId="32" borderId="17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2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187" fontId="55" fillId="0" borderId="11" xfId="0" applyNumberFormat="1" applyFont="1" applyBorder="1" applyAlignment="1">
      <alignment horizontal="right"/>
    </xf>
    <xf numFmtId="187" fontId="53" fillId="33" borderId="11" xfId="0" applyNumberFormat="1" applyFont="1" applyFill="1" applyBorder="1" applyAlignment="1">
      <alignment/>
    </xf>
    <xf numFmtId="187" fontId="7" fillId="0" borderId="11" xfId="0" applyNumberFormat="1" applyFont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187" fontId="6" fillId="33" borderId="27" xfId="0" applyNumberFormat="1" applyFont="1" applyFill="1" applyBorder="1" applyAlignment="1">
      <alignment/>
    </xf>
    <xf numFmtId="187" fontId="6" fillId="33" borderId="28" xfId="0" applyNumberFormat="1" applyFont="1" applyFill="1" applyBorder="1" applyAlignment="1">
      <alignment/>
    </xf>
    <xf numFmtId="187" fontId="6" fillId="33" borderId="29" xfId="0" applyNumberFormat="1" applyFont="1" applyFill="1" applyBorder="1" applyAlignment="1">
      <alignment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vertical="center" wrapText="1"/>
    </xf>
    <xf numFmtId="187" fontId="6" fillId="32" borderId="27" xfId="0" applyNumberFormat="1" applyFont="1" applyFill="1" applyBorder="1" applyAlignment="1">
      <alignment horizontal="center" vertical="center"/>
    </xf>
    <xf numFmtId="187" fontId="53" fillId="33" borderId="11" xfId="0" applyNumberFormat="1" applyFont="1" applyFill="1" applyBorder="1" applyAlignment="1">
      <alignment vertical="center"/>
    </xf>
    <xf numFmtId="187" fontId="53" fillId="33" borderId="17" xfId="0" applyNumberFormat="1" applyFont="1" applyFill="1" applyBorder="1" applyAlignment="1">
      <alignment vertical="center"/>
    </xf>
    <xf numFmtId="187" fontId="53" fillId="33" borderId="18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left" wrapText="1"/>
    </xf>
    <xf numFmtId="0" fontId="57" fillId="0" borderId="31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zoomScalePageLayoutView="0" workbookViewId="0" topLeftCell="A13">
      <selection activeCell="I20" sqref="I20"/>
    </sheetView>
  </sheetViews>
  <sheetFormatPr defaultColWidth="9.140625" defaultRowHeight="12.75"/>
  <cols>
    <col min="2" max="2" width="16.8515625" style="0" customWidth="1"/>
    <col min="3" max="3" width="24.7109375" style="0" customWidth="1"/>
    <col min="4" max="6" width="20.7109375" style="0" customWidth="1"/>
  </cols>
  <sheetData>
    <row r="2" spans="2:6" ht="12.75">
      <c r="B2" s="2" t="s">
        <v>21</v>
      </c>
      <c r="C2" s="5"/>
      <c r="D2" s="1"/>
      <c r="E2" s="7"/>
      <c r="F2" s="57"/>
    </row>
    <row r="3" spans="2:5" ht="12.75">
      <c r="B3" s="2" t="s">
        <v>22</v>
      </c>
      <c r="C3" s="5"/>
      <c r="D3" s="1"/>
      <c r="E3" s="7"/>
    </row>
    <row r="4" spans="2:5" ht="12.75">
      <c r="B4" s="3"/>
      <c r="C4" s="5"/>
      <c r="D4" s="1"/>
      <c r="E4" s="7"/>
    </row>
    <row r="5" spans="2:5" ht="15.75" thickBot="1">
      <c r="B5" s="103" t="s">
        <v>101</v>
      </c>
      <c r="C5" s="103"/>
      <c r="D5" s="103"/>
      <c r="E5" s="7"/>
    </row>
    <row r="6" spans="2:6" ht="47.25" customHeight="1" thickBot="1">
      <c r="B6" s="25" t="s">
        <v>28</v>
      </c>
      <c r="C6" s="26" t="s">
        <v>29</v>
      </c>
      <c r="D6" s="74">
        <v>2024</v>
      </c>
      <c r="E6" s="74">
        <v>2025</v>
      </c>
      <c r="F6" s="74">
        <v>2026</v>
      </c>
    </row>
    <row r="7" spans="2:6" ht="27" customHeight="1">
      <c r="B7" s="23">
        <v>31</v>
      </c>
      <c r="C7" s="24" t="s">
        <v>51</v>
      </c>
      <c r="D7" s="37">
        <v>1035400</v>
      </c>
      <c r="E7" s="40">
        <v>1006500</v>
      </c>
      <c r="F7" s="41">
        <v>1010500</v>
      </c>
    </row>
    <row r="8" spans="2:6" ht="27" customHeight="1">
      <c r="B8" s="15">
        <v>32</v>
      </c>
      <c r="C8" s="9" t="s">
        <v>27</v>
      </c>
      <c r="D8" s="44">
        <v>616550</v>
      </c>
      <c r="E8" s="44">
        <v>575300</v>
      </c>
      <c r="F8" s="45">
        <v>582900</v>
      </c>
    </row>
    <row r="9" spans="2:6" ht="27" customHeight="1">
      <c r="B9" s="15">
        <v>34</v>
      </c>
      <c r="C9" s="9" t="s">
        <v>31</v>
      </c>
      <c r="D9" s="38">
        <v>1400</v>
      </c>
      <c r="E9" s="44">
        <v>1450</v>
      </c>
      <c r="F9" s="45">
        <v>1500</v>
      </c>
    </row>
    <row r="10" spans="2:6" ht="27" customHeight="1">
      <c r="B10" s="15">
        <v>42</v>
      </c>
      <c r="C10" s="9" t="s">
        <v>33</v>
      </c>
      <c r="D10" s="38">
        <v>23200</v>
      </c>
      <c r="E10" s="44">
        <v>20500</v>
      </c>
      <c r="F10" s="45">
        <v>22000</v>
      </c>
    </row>
    <row r="11" spans="2:6" ht="26.25">
      <c r="B11" s="19" t="s">
        <v>34</v>
      </c>
      <c r="C11" s="13" t="s">
        <v>35</v>
      </c>
      <c r="D11" s="27" t="s">
        <v>71</v>
      </c>
      <c r="E11" s="28" t="s">
        <v>38</v>
      </c>
      <c r="F11" s="29" t="s">
        <v>38</v>
      </c>
    </row>
    <row r="12" spans="2:6" ht="17.25" customHeight="1">
      <c r="B12" s="15">
        <v>32</v>
      </c>
      <c r="C12" s="9" t="s">
        <v>27</v>
      </c>
      <c r="D12" s="38">
        <v>16500</v>
      </c>
      <c r="E12" s="44">
        <v>16000</v>
      </c>
      <c r="F12" s="45">
        <v>16000</v>
      </c>
    </row>
    <row r="13" spans="2:6" ht="26.25">
      <c r="B13" s="19" t="s">
        <v>55</v>
      </c>
      <c r="C13" s="13" t="s">
        <v>56</v>
      </c>
      <c r="D13" s="27" t="s">
        <v>71</v>
      </c>
      <c r="E13" s="28" t="s">
        <v>38</v>
      </c>
      <c r="F13" s="29" t="s">
        <v>38</v>
      </c>
    </row>
    <row r="14" spans="2:6" ht="21.75" customHeight="1">
      <c r="B14" s="20">
        <v>32</v>
      </c>
      <c r="C14" s="9" t="s">
        <v>27</v>
      </c>
      <c r="D14" s="38">
        <v>5000</v>
      </c>
      <c r="E14" s="44">
        <v>5000</v>
      </c>
      <c r="F14" s="45">
        <v>5000</v>
      </c>
    </row>
    <row r="15" spans="2:6" ht="26.25">
      <c r="B15" s="31"/>
      <c r="C15" s="13" t="s">
        <v>74</v>
      </c>
      <c r="D15" s="32" t="s">
        <v>71</v>
      </c>
      <c r="E15" s="33" t="s">
        <v>38</v>
      </c>
      <c r="F15" s="34" t="s">
        <v>38</v>
      </c>
    </row>
    <row r="16" spans="2:6" ht="21" customHeight="1">
      <c r="B16" s="73">
        <v>32</v>
      </c>
      <c r="C16" s="35" t="s">
        <v>27</v>
      </c>
      <c r="D16" s="100">
        <v>992975</v>
      </c>
      <c r="E16" s="101">
        <v>1000000</v>
      </c>
      <c r="F16" s="101">
        <v>1000000</v>
      </c>
    </row>
    <row r="17" spans="2:6" ht="21" customHeight="1">
      <c r="B17" s="73">
        <v>42</v>
      </c>
      <c r="C17" s="35" t="s">
        <v>76</v>
      </c>
      <c r="D17" s="100">
        <v>635500</v>
      </c>
      <c r="E17" s="101">
        <v>290000</v>
      </c>
      <c r="F17" s="102">
        <v>290000</v>
      </c>
    </row>
    <row r="18" spans="2:6" ht="26.25">
      <c r="B18" s="19" t="s">
        <v>36</v>
      </c>
      <c r="C18" s="13" t="s">
        <v>37</v>
      </c>
      <c r="D18" s="27" t="s">
        <v>71</v>
      </c>
      <c r="E18" s="28" t="s">
        <v>38</v>
      </c>
      <c r="F18" s="29" t="s">
        <v>38</v>
      </c>
    </row>
    <row r="19" spans="2:6" ht="21.75" customHeight="1">
      <c r="B19" s="15">
        <v>32</v>
      </c>
      <c r="C19" s="9" t="s">
        <v>27</v>
      </c>
      <c r="D19" s="38">
        <v>6700</v>
      </c>
      <c r="E19" s="44">
        <v>6700</v>
      </c>
      <c r="F19" s="45">
        <v>6700</v>
      </c>
    </row>
    <row r="20" spans="2:6" ht="30" customHeight="1">
      <c r="B20" s="97"/>
      <c r="C20" s="98" t="s">
        <v>99</v>
      </c>
      <c r="D20" s="99" t="s">
        <v>71</v>
      </c>
      <c r="E20" s="99" t="s">
        <v>38</v>
      </c>
      <c r="F20" s="99" t="s">
        <v>38</v>
      </c>
    </row>
    <row r="21" spans="2:6" ht="21.75" customHeight="1">
      <c r="B21" s="92">
        <v>32</v>
      </c>
      <c r="C21" s="93" t="s">
        <v>27</v>
      </c>
      <c r="D21" s="94">
        <v>5500</v>
      </c>
      <c r="E21" s="95">
        <v>0</v>
      </c>
      <c r="F21" s="96">
        <v>0</v>
      </c>
    </row>
    <row r="22" spans="2:6" ht="21.75" customHeight="1">
      <c r="B22" s="92"/>
      <c r="C22" s="93"/>
      <c r="D22" s="94"/>
      <c r="E22" s="95"/>
      <c r="F22" s="96"/>
    </row>
    <row r="23" spans="2:6" ht="26.25" customHeight="1" thickBot="1">
      <c r="B23" s="21"/>
      <c r="C23" s="22" t="s">
        <v>17</v>
      </c>
      <c r="D23" s="54">
        <f>SUM(D7:D9,D10,D12,D14,D16,D17,D19,D21)</f>
        <v>3338725</v>
      </c>
      <c r="E23" s="54">
        <f>SUM(E7,E8,E9,E10,E12,E14,E19,E16,E17)</f>
        <v>2921450</v>
      </c>
      <c r="F23" s="56">
        <f>SUM(F7,F8,F9,F10,F12,F14,F19,F16,F17)</f>
        <v>2934600</v>
      </c>
    </row>
    <row r="24" spans="2:5" ht="12.75">
      <c r="B24" s="4"/>
      <c r="C24" s="6"/>
      <c r="E24" s="7"/>
    </row>
    <row r="25" spans="2:5" ht="12.75">
      <c r="B25" s="59"/>
      <c r="C25" s="59"/>
      <c r="D25" s="59"/>
      <c r="E25" s="7"/>
    </row>
  </sheetData>
  <sheetProtection/>
  <mergeCells count="1">
    <mergeCell ref="B5:D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94"/>
  <sheetViews>
    <sheetView tabSelected="1" zoomScale="120" zoomScaleNormal="120" zoomScalePageLayoutView="0" workbookViewId="0" topLeftCell="B77">
      <selection activeCell="D94" sqref="D94"/>
    </sheetView>
  </sheetViews>
  <sheetFormatPr defaultColWidth="9.140625" defaultRowHeight="12.75"/>
  <cols>
    <col min="1" max="2" width="2.57421875" style="0" customWidth="1"/>
    <col min="3" max="3" width="10.421875" style="4" customWidth="1"/>
    <col min="4" max="4" width="41.7109375" style="6" customWidth="1"/>
    <col min="5" max="5" width="18.57421875" style="0" customWidth="1"/>
    <col min="6" max="6" width="15.421875" style="0" customWidth="1"/>
    <col min="7" max="7" width="17.421875" style="0" bestFit="1" customWidth="1"/>
    <col min="8" max="8" width="17.421875" style="7" bestFit="1" customWidth="1"/>
    <col min="9" max="9" width="17.421875" style="0" bestFit="1" customWidth="1"/>
    <col min="10" max="13" width="1.8515625" style="0" customWidth="1"/>
    <col min="14" max="14" width="17.8515625" style="0" customWidth="1"/>
    <col min="15" max="17" width="1.8515625" style="0" customWidth="1"/>
    <col min="18" max="18" width="3.28125" style="0" customWidth="1"/>
    <col min="19" max="19" width="5.28125" style="0" customWidth="1"/>
  </cols>
  <sheetData>
    <row r="1" spans="3:9" ht="12.75">
      <c r="C1" s="2" t="s">
        <v>21</v>
      </c>
      <c r="D1" s="5"/>
      <c r="E1" s="1"/>
      <c r="I1" s="57"/>
    </row>
    <row r="2" spans="3:5" ht="12.75">
      <c r="C2" s="2" t="s">
        <v>22</v>
      </c>
      <c r="D2" s="5"/>
      <c r="E2" s="1"/>
    </row>
    <row r="3" spans="3:5" ht="4.5" customHeight="1">
      <c r="C3" s="3"/>
      <c r="D3" s="5"/>
      <c r="E3" s="1"/>
    </row>
    <row r="4" spans="3:5" ht="15.75" customHeight="1" thickBot="1">
      <c r="C4" s="103" t="s">
        <v>87</v>
      </c>
      <c r="D4" s="103"/>
      <c r="E4" s="103"/>
    </row>
    <row r="5" spans="3:9" ht="12.75" customHeight="1" thickBot="1">
      <c r="C5" s="25" t="s">
        <v>28</v>
      </c>
      <c r="D5" s="26" t="s">
        <v>29</v>
      </c>
      <c r="E5" s="8" t="s">
        <v>71</v>
      </c>
      <c r="F5" s="8" t="s">
        <v>72</v>
      </c>
      <c r="G5" s="8" t="s">
        <v>38</v>
      </c>
      <c r="H5" s="14">
        <v>2025</v>
      </c>
      <c r="I5" s="14">
        <v>2026</v>
      </c>
    </row>
    <row r="6" spans="3:9" ht="12.75" customHeight="1">
      <c r="C6" s="23">
        <v>31</v>
      </c>
      <c r="D6" s="24" t="s">
        <v>51</v>
      </c>
      <c r="E6" s="37">
        <f>SUM(E7:E13)</f>
        <v>1035400</v>
      </c>
      <c r="F6" s="40">
        <f>SUM(F7:F13)</f>
        <v>0</v>
      </c>
      <c r="G6" s="40">
        <f>E6+F6</f>
        <v>1035400</v>
      </c>
      <c r="H6" s="40">
        <f>SUM(H7:H13)</f>
        <v>1006500</v>
      </c>
      <c r="I6" s="41">
        <f>SUM(I7:I13)</f>
        <v>1010500</v>
      </c>
    </row>
    <row r="7" spans="3:14" ht="12.75" customHeight="1">
      <c r="C7" s="16">
        <v>31111</v>
      </c>
      <c r="D7" s="10" t="s">
        <v>18</v>
      </c>
      <c r="E7" s="36">
        <v>803000</v>
      </c>
      <c r="F7" s="42"/>
      <c r="G7" s="42"/>
      <c r="H7" s="36">
        <v>805000</v>
      </c>
      <c r="I7" s="43">
        <v>807000</v>
      </c>
      <c r="N7" s="58"/>
    </row>
    <row r="8" spans="3:14" ht="12.75" customHeight="1">
      <c r="C8" s="16">
        <v>31212</v>
      </c>
      <c r="D8" s="10" t="s">
        <v>57</v>
      </c>
      <c r="E8" s="36">
        <v>21000</v>
      </c>
      <c r="F8" s="42"/>
      <c r="G8" s="42"/>
      <c r="H8" s="36">
        <v>19000</v>
      </c>
      <c r="I8" s="43">
        <v>19500</v>
      </c>
      <c r="N8" s="58"/>
    </row>
    <row r="9" spans="3:14" ht="12.75" customHeight="1">
      <c r="C9" s="16">
        <v>31213</v>
      </c>
      <c r="D9" s="10" t="s">
        <v>58</v>
      </c>
      <c r="E9" s="36">
        <v>10300</v>
      </c>
      <c r="F9" s="42"/>
      <c r="G9" s="42"/>
      <c r="H9" s="36">
        <v>11000</v>
      </c>
      <c r="I9" s="43">
        <v>11500</v>
      </c>
      <c r="N9" s="58"/>
    </row>
    <row r="10" spans="3:14" ht="12.75" customHeight="1">
      <c r="C10" s="16">
        <v>31214</v>
      </c>
      <c r="D10" s="10" t="s">
        <v>59</v>
      </c>
      <c r="E10" s="36">
        <v>40000</v>
      </c>
      <c r="F10" s="42"/>
      <c r="G10" s="42"/>
      <c r="H10" s="36">
        <v>10000</v>
      </c>
      <c r="I10" s="43">
        <v>10000</v>
      </c>
      <c r="N10" s="58"/>
    </row>
    <row r="11" spans="3:14" ht="12.75" customHeight="1">
      <c r="C11" s="16">
        <v>31216</v>
      </c>
      <c r="D11" s="10" t="s">
        <v>92</v>
      </c>
      <c r="E11" s="36">
        <v>18500</v>
      </c>
      <c r="F11" s="42"/>
      <c r="G11" s="42"/>
      <c r="H11" s="36">
        <v>18500</v>
      </c>
      <c r="I11" s="43">
        <v>18500</v>
      </c>
      <c r="N11" s="58"/>
    </row>
    <row r="12" spans="3:9" ht="12.75" customHeight="1">
      <c r="C12" s="16">
        <v>31215</v>
      </c>
      <c r="D12" s="10" t="s">
        <v>19</v>
      </c>
      <c r="E12" s="36">
        <v>10000</v>
      </c>
      <c r="F12" s="42"/>
      <c r="G12" s="42"/>
      <c r="H12" s="36">
        <v>10000</v>
      </c>
      <c r="I12" s="43">
        <v>10000</v>
      </c>
    </row>
    <row r="13" spans="3:9" ht="12.75" customHeight="1">
      <c r="C13" s="16">
        <v>31321</v>
      </c>
      <c r="D13" s="10" t="s">
        <v>20</v>
      </c>
      <c r="E13" s="36">
        <v>132600</v>
      </c>
      <c r="F13" s="42"/>
      <c r="G13" s="42"/>
      <c r="H13" s="36">
        <v>133000</v>
      </c>
      <c r="I13" s="43">
        <v>134000</v>
      </c>
    </row>
    <row r="14" spans="3:9" ht="12.75" customHeight="1">
      <c r="C14" s="15">
        <v>32</v>
      </c>
      <c r="D14" s="9" t="s">
        <v>27</v>
      </c>
      <c r="E14" s="38">
        <f>SUM(E15:E59)</f>
        <v>566550</v>
      </c>
      <c r="F14" s="44">
        <f>SUM(F15:F59)</f>
        <v>50000</v>
      </c>
      <c r="G14" s="44">
        <f>E14+F14</f>
        <v>616550</v>
      </c>
      <c r="H14" s="44">
        <f>SUM(H15:H59)</f>
        <v>575300</v>
      </c>
      <c r="I14" s="45">
        <f>SUM(I15:I59)</f>
        <v>582900</v>
      </c>
    </row>
    <row r="15" spans="3:9" ht="12.75" customHeight="1">
      <c r="C15" s="16">
        <v>32111</v>
      </c>
      <c r="D15" s="10" t="s">
        <v>1</v>
      </c>
      <c r="E15" s="89">
        <v>1500</v>
      </c>
      <c r="F15" s="42"/>
      <c r="G15" s="42"/>
      <c r="H15" s="46">
        <v>1500</v>
      </c>
      <c r="I15" s="46">
        <v>1500</v>
      </c>
    </row>
    <row r="16" spans="3:9" ht="12.75" customHeight="1">
      <c r="C16" s="16">
        <v>32141</v>
      </c>
      <c r="D16" s="10" t="s">
        <v>23</v>
      </c>
      <c r="E16" s="89">
        <v>1200</v>
      </c>
      <c r="F16" s="42"/>
      <c r="G16" s="42"/>
      <c r="H16" s="46">
        <v>1500</v>
      </c>
      <c r="I16" s="47">
        <v>1500</v>
      </c>
    </row>
    <row r="17" spans="3:9" ht="12.75" customHeight="1">
      <c r="C17" s="16">
        <v>32121</v>
      </c>
      <c r="D17" s="10" t="s">
        <v>0</v>
      </c>
      <c r="E17" s="89">
        <v>47800</v>
      </c>
      <c r="F17" s="42"/>
      <c r="G17" s="42"/>
      <c r="H17" s="36">
        <v>48200</v>
      </c>
      <c r="I17" s="43">
        <v>49000</v>
      </c>
    </row>
    <row r="18" spans="3:9" ht="12.75" customHeight="1">
      <c r="C18" s="16">
        <v>32211</v>
      </c>
      <c r="D18" s="10" t="s">
        <v>2</v>
      </c>
      <c r="E18" s="89">
        <v>9000</v>
      </c>
      <c r="F18" s="42"/>
      <c r="G18" s="42"/>
      <c r="H18" s="46">
        <v>10000</v>
      </c>
      <c r="I18" s="47">
        <v>10000</v>
      </c>
    </row>
    <row r="19" spans="3:9" ht="12.75" customHeight="1">
      <c r="C19" s="16">
        <v>32212</v>
      </c>
      <c r="D19" s="10" t="s">
        <v>3</v>
      </c>
      <c r="E19" s="89">
        <v>1000</v>
      </c>
      <c r="F19" s="42"/>
      <c r="G19" s="42"/>
      <c r="H19" s="46">
        <v>1000</v>
      </c>
      <c r="I19" s="47">
        <v>1000</v>
      </c>
    </row>
    <row r="20" spans="3:9" ht="12.75" customHeight="1">
      <c r="C20" s="16">
        <v>32214</v>
      </c>
      <c r="D20" s="10" t="s">
        <v>4</v>
      </c>
      <c r="E20" s="89">
        <f>8000+9500</f>
        <v>17500</v>
      </c>
      <c r="F20" s="42"/>
      <c r="G20" s="42"/>
      <c r="H20" s="46">
        <v>18000</v>
      </c>
      <c r="I20" s="47">
        <v>18000</v>
      </c>
    </row>
    <row r="21" spans="3:9" ht="12.75" customHeight="1">
      <c r="C21" s="17">
        <v>32231</v>
      </c>
      <c r="D21" s="11" t="s">
        <v>5</v>
      </c>
      <c r="E21" s="89">
        <v>15000</v>
      </c>
      <c r="F21" s="42"/>
      <c r="G21" s="42"/>
      <c r="H21" s="46">
        <v>15500</v>
      </c>
      <c r="I21" s="47">
        <v>16000</v>
      </c>
    </row>
    <row r="22" spans="3:9" ht="12.75" customHeight="1">
      <c r="C22" s="17">
        <v>32234</v>
      </c>
      <c r="D22" s="11" t="s">
        <v>6</v>
      </c>
      <c r="E22" s="89">
        <v>15000</v>
      </c>
      <c r="F22" s="42"/>
      <c r="G22" s="42"/>
      <c r="H22" s="46">
        <v>15500</v>
      </c>
      <c r="I22" s="47">
        <v>15600</v>
      </c>
    </row>
    <row r="23" spans="3:9" ht="12" customHeight="1">
      <c r="C23" s="17">
        <v>32241</v>
      </c>
      <c r="D23" s="11" t="s">
        <v>45</v>
      </c>
      <c r="E23" s="89">
        <f>35000+4000</f>
        <v>39000</v>
      </c>
      <c r="F23" s="42">
        <v>7000</v>
      </c>
      <c r="G23" s="42"/>
      <c r="H23" s="46">
        <v>40000</v>
      </c>
      <c r="I23" s="47">
        <v>40500</v>
      </c>
    </row>
    <row r="24" spans="3:9" ht="12" customHeight="1">
      <c r="C24" s="17">
        <v>32242</v>
      </c>
      <c r="D24" s="11" t="s">
        <v>46</v>
      </c>
      <c r="E24" s="89">
        <v>9500</v>
      </c>
      <c r="F24" s="42">
        <v>6000</v>
      </c>
      <c r="G24" s="42"/>
      <c r="H24" s="46">
        <v>10000</v>
      </c>
      <c r="I24" s="47">
        <v>10500</v>
      </c>
    </row>
    <row r="25" spans="3:9" ht="12.75" customHeight="1">
      <c r="C25" s="17">
        <v>32243</v>
      </c>
      <c r="D25" s="11" t="s">
        <v>30</v>
      </c>
      <c r="E25" s="89">
        <v>12000</v>
      </c>
      <c r="F25" s="42">
        <v>3000</v>
      </c>
      <c r="G25" s="42"/>
      <c r="H25" s="46">
        <v>12200</v>
      </c>
      <c r="I25" s="47">
        <v>12400</v>
      </c>
    </row>
    <row r="26" spans="3:9" ht="12.75" customHeight="1">
      <c r="C26" s="17">
        <v>32251</v>
      </c>
      <c r="D26" s="11" t="s">
        <v>78</v>
      </c>
      <c r="E26" s="89">
        <f>15000+6000</f>
        <v>21000</v>
      </c>
      <c r="F26" s="42">
        <v>5000</v>
      </c>
      <c r="G26" s="42"/>
      <c r="H26" s="46">
        <v>21500</v>
      </c>
      <c r="I26" s="47">
        <v>21800</v>
      </c>
    </row>
    <row r="27" spans="3:9" ht="15">
      <c r="C27" s="17">
        <v>32271</v>
      </c>
      <c r="D27" s="11" t="s">
        <v>26</v>
      </c>
      <c r="E27" s="89">
        <v>9500</v>
      </c>
      <c r="F27" s="42"/>
      <c r="G27" s="42"/>
      <c r="H27" s="46">
        <v>10000</v>
      </c>
      <c r="I27" s="47">
        <v>11000</v>
      </c>
    </row>
    <row r="28" spans="3:9" ht="13.5" customHeight="1">
      <c r="C28" s="16">
        <v>32311</v>
      </c>
      <c r="D28" s="10" t="s">
        <v>7</v>
      </c>
      <c r="E28" s="89">
        <v>9000</v>
      </c>
      <c r="F28" s="42"/>
      <c r="G28" s="42"/>
      <c r="H28" s="46">
        <v>9200</v>
      </c>
      <c r="I28" s="47">
        <v>9300</v>
      </c>
    </row>
    <row r="29" spans="3:9" ht="13.5" customHeight="1">
      <c r="C29" s="16">
        <v>32313</v>
      </c>
      <c r="D29" s="10" t="s">
        <v>60</v>
      </c>
      <c r="E29" s="89">
        <v>500</v>
      </c>
      <c r="F29" s="42"/>
      <c r="G29" s="42"/>
      <c r="H29" s="46">
        <v>500</v>
      </c>
      <c r="I29" s="47">
        <v>500</v>
      </c>
    </row>
    <row r="30" spans="3:9" ht="12.75" customHeight="1">
      <c r="C30" s="16">
        <v>32322</v>
      </c>
      <c r="D30" s="10" t="s">
        <v>73</v>
      </c>
      <c r="E30" s="89">
        <v>6500</v>
      </c>
      <c r="F30" s="42"/>
      <c r="G30" s="42"/>
      <c r="H30" s="46">
        <v>6700</v>
      </c>
      <c r="I30" s="47">
        <v>6900</v>
      </c>
    </row>
    <row r="31" spans="3:9" ht="12.75" customHeight="1">
      <c r="C31" s="16">
        <v>32329</v>
      </c>
      <c r="D31" s="10" t="s">
        <v>69</v>
      </c>
      <c r="E31" s="89">
        <v>9500</v>
      </c>
      <c r="F31" s="42"/>
      <c r="G31" s="42"/>
      <c r="H31" s="46">
        <v>9600</v>
      </c>
      <c r="I31" s="47">
        <v>9700</v>
      </c>
    </row>
    <row r="32" spans="3:9" ht="12.75" customHeight="1">
      <c r="C32" s="16">
        <v>32334</v>
      </c>
      <c r="D32" s="10" t="s">
        <v>41</v>
      </c>
      <c r="E32" s="89">
        <v>9000</v>
      </c>
      <c r="F32" s="42">
        <v>2500</v>
      </c>
      <c r="G32" s="42"/>
      <c r="H32" s="46">
        <v>9200</v>
      </c>
      <c r="I32" s="47">
        <v>9500</v>
      </c>
    </row>
    <row r="33" spans="3:9" ht="12.75" customHeight="1">
      <c r="C33" s="16">
        <v>32339</v>
      </c>
      <c r="D33" s="10" t="s">
        <v>47</v>
      </c>
      <c r="E33" s="89">
        <f>3500+10700</f>
        <v>14200</v>
      </c>
      <c r="F33" s="42"/>
      <c r="G33" s="42"/>
      <c r="H33" s="46">
        <v>14000</v>
      </c>
      <c r="I33" s="47">
        <v>14000</v>
      </c>
    </row>
    <row r="34" spans="3:9" ht="12.75" customHeight="1">
      <c r="C34" s="16">
        <v>32341</v>
      </c>
      <c r="D34" s="10" t="s">
        <v>8</v>
      </c>
      <c r="E34" s="89">
        <v>17000</v>
      </c>
      <c r="F34" s="42"/>
      <c r="G34" s="42"/>
      <c r="H34" s="46">
        <v>17100</v>
      </c>
      <c r="I34" s="47">
        <v>17200</v>
      </c>
    </row>
    <row r="35" spans="3:9" ht="12.75" customHeight="1">
      <c r="C35" s="16">
        <v>32342</v>
      </c>
      <c r="D35" s="10" t="s">
        <v>9</v>
      </c>
      <c r="E35" s="89">
        <v>9000</v>
      </c>
      <c r="F35" s="42"/>
      <c r="G35" s="42"/>
      <c r="H35" s="46">
        <v>9100</v>
      </c>
      <c r="I35" s="47">
        <v>9200</v>
      </c>
    </row>
    <row r="36" spans="3:9" ht="12.75" customHeight="1">
      <c r="C36" s="16">
        <v>32343</v>
      </c>
      <c r="D36" s="10" t="s">
        <v>44</v>
      </c>
      <c r="E36" s="89">
        <v>8000</v>
      </c>
      <c r="F36" s="42"/>
      <c r="G36" s="42"/>
      <c r="H36" s="46">
        <v>8500</v>
      </c>
      <c r="I36" s="47">
        <v>9000</v>
      </c>
    </row>
    <row r="37" spans="3:14" ht="12.75" customHeight="1">
      <c r="C37" s="16">
        <v>32344</v>
      </c>
      <c r="D37" s="10" t="s">
        <v>43</v>
      </c>
      <c r="E37" s="89">
        <v>6500</v>
      </c>
      <c r="F37" s="42"/>
      <c r="G37" s="42"/>
      <c r="H37" s="46">
        <v>6700</v>
      </c>
      <c r="I37" s="47">
        <v>7000</v>
      </c>
      <c r="K37" s="30"/>
      <c r="L37" s="30"/>
      <c r="M37" s="30"/>
      <c r="N37" s="30"/>
    </row>
    <row r="38" spans="3:14" ht="12.75" customHeight="1">
      <c r="C38" s="16">
        <v>32347</v>
      </c>
      <c r="D38" s="10" t="s">
        <v>89</v>
      </c>
      <c r="E38" s="89">
        <v>1500</v>
      </c>
      <c r="F38" s="42"/>
      <c r="G38" s="42"/>
      <c r="H38" s="46">
        <v>1600</v>
      </c>
      <c r="I38" s="47">
        <v>1700</v>
      </c>
      <c r="K38" s="30"/>
      <c r="L38" s="30"/>
      <c r="M38" s="30"/>
      <c r="N38" s="30"/>
    </row>
    <row r="39" spans="3:14" ht="12.75" customHeight="1">
      <c r="C39" s="17">
        <v>32349</v>
      </c>
      <c r="D39" s="10" t="s">
        <v>42</v>
      </c>
      <c r="E39" s="89">
        <v>3200</v>
      </c>
      <c r="F39" s="42"/>
      <c r="G39" s="42"/>
      <c r="H39" s="46">
        <v>3500</v>
      </c>
      <c r="I39" s="47">
        <v>4000</v>
      </c>
      <c r="K39" s="30"/>
      <c r="L39" s="30"/>
      <c r="M39" s="30"/>
      <c r="N39" s="30"/>
    </row>
    <row r="40" spans="3:14" ht="12.75" customHeight="1">
      <c r="C40" s="16">
        <v>32353</v>
      </c>
      <c r="D40" s="10" t="s">
        <v>48</v>
      </c>
      <c r="E40" s="89">
        <v>500</v>
      </c>
      <c r="F40" s="42">
        <v>3000</v>
      </c>
      <c r="G40" s="42"/>
      <c r="H40" s="46">
        <v>500</v>
      </c>
      <c r="I40" s="47">
        <v>500</v>
      </c>
      <c r="K40" s="30"/>
      <c r="L40" s="30"/>
      <c r="M40" s="30"/>
      <c r="N40" s="30"/>
    </row>
    <row r="41" spans="3:14" ht="12.75" customHeight="1">
      <c r="C41" s="16">
        <v>32359</v>
      </c>
      <c r="D41" s="10" t="s">
        <v>77</v>
      </c>
      <c r="E41" s="89">
        <v>2000</v>
      </c>
      <c r="F41" s="42"/>
      <c r="G41" s="42"/>
      <c r="H41" s="46">
        <v>2000</v>
      </c>
      <c r="I41" s="47">
        <v>2000</v>
      </c>
      <c r="K41" s="30"/>
      <c r="L41" s="30"/>
      <c r="M41" s="30"/>
      <c r="N41" s="30"/>
    </row>
    <row r="42" spans="3:14" ht="12.75" customHeight="1">
      <c r="C42" s="16">
        <v>32361</v>
      </c>
      <c r="D42" s="10" t="s">
        <v>25</v>
      </c>
      <c r="E42" s="89">
        <v>8300</v>
      </c>
      <c r="F42" s="42"/>
      <c r="G42" s="42"/>
      <c r="H42" s="46">
        <v>8500</v>
      </c>
      <c r="I42" s="47">
        <v>8500</v>
      </c>
      <c r="K42" s="30"/>
      <c r="L42" s="30"/>
      <c r="M42" s="30"/>
      <c r="N42" s="30"/>
    </row>
    <row r="43" spans="3:14" ht="12.75" customHeight="1">
      <c r="C43" s="16">
        <v>32371</v>
      </c>
      <c r="D43" s="10" t="s">
        <v>49</v>
      </c>
      <c r="E43" s="89">
        <v>1200</v>
      </c>
      <c r="F43" s="42"/>
      <c r="G43" s="42"/>
      <c r="H43" s="46">
        <v>1000</v>
      </c>
      <c r="I43" s="47">
        <v>1000</v>
      </c>
      <c r="K43" s="30"/>
      <c r="L43" s="30"/>
      <c r="M43" s="30"/>
      <c r="N43" s="30"/>
    </row>
    <row r="44" spans="3:14" ht="12.75" customHeight="1">
      <c r="C44" s="16">
        <v>32372</v>
      </c>
      <c r="D44" s="10" t="s">
        <v>52</v>
      </c>
      <c r="E44" s="89">
        <v>2500</v>
      </c>
      <c r="F44" s="42">
        <v>1500</v>
      </c>
      <c r="G44" s="42"/>
      <c r="H44" s="46">
        <v>2000</v>
      </c>
      <c r="I44" s="47">
        <v>2000</v>
      </c>
      <c r="K44" s="30"/>
      <c r="L44" s="30"/>
      <c r="M44" s="30"/>
      <c r="N44" s="30"/>
    </row>
    <row r="45" spans="3:14" ht="12.75" customHeight="1">
      <c r="C45" s="16">
        <v>32374</v>
      </c>
      <c r="D45" s="10" t="s">
        <v>39</v>
      </c>
      <c r="E45" s="89">
        <v>31200</v>
      </c>
      <c r="F45" s="42"/>
      <c r="G45" s="42"/>
      <c r="H45" s="46">
        <v>32000</v>
      </c>
      <c r="I45" s="47">
        <v>33000</v>
      </c>
      <c r="K45" s="30"/>
      <c r="L45" s="30"/>
      <c r="M45" s="30"/>
      <c r="N45" s="30"/>
    </row>
    <row r="46" spans="3:14" ht="12.75" customHeight="1">
      <c r="C46" s="16">
        <v>32379</v>
      </c>
      <c r="D46" s="10" t="s">
        <v>11</v>
      </c>
      <c r="E46" s="89">
        <v>22500</v>
      </c>
      <c r="F46" s="42"/>
      <c r="G46" s="42"/>
      <c r="H46" s="46">
        <v>20000</v>
      </c>
      <c r="I46" s="47">
        <v>20000</v>
      </c>
      <c r="K46" s="30"/>
      <c r="L46" s="30"/>
      <c r="M46" s="30"/>
      <c r="N46" s="30"/>
    </row>
    <row r="47" spans="3:14" ht="12.75" customHeight="1">
      <c r="C47" s="16">
        <v>32381</v>
      </c>
      <c r="D47" s="10" t="s">
        <v>12</v>
      </c>
      <c r="E47" s="89">
        <v>21000</v>
      </c>
      <c r="F47" s="42"/>
      <c r="G47" s="42"/>
      <c r="H47" s="46">
        <v>10000</v>
      </c>
      <c r="I47" s="47">
        <v>10000</v>
      </c>
      <c r="K47" s="30"/>
      <c r="L47" s="30"/>
      <c r="M47" s="30"/>
      <c r="N47" s="30"/>
    </row>
    <row r="48" spans="3:14" ht="12.75" customHeight="1">
      <c r="C48" s="16">
        <v>32391</v>
      </c>
      <c r="D48" s="10" t="s">
        <v>32</v>
      </c>
      <c r="E48" s="89">
        <v>10000</v>
      </c>
      <c r="F48" s="42"/>
      <c r="G48" s="42"/>
      <c r="H48" s="46">
        <v>10000</v>
      </c>
      <c r="I48" s="47">
        <v>10000</v>
      </c>
      <c r="K48" s="30"/>
      <c r="L48" s="30"/>
      <c r="M48" s="30"/>
      <c r="N48" s="30"/>
    </row>
    <row r="49" spans="3:9" ht="12.75" customHeight="1">
      <c r="C49" s="16">
        <v>32394</v>
      </c>
      <c r="D49" s="10" t="s">
        <v>50</v>
      </c>
      <c r="E49" s="89">
        <v>3500</v>
      </c>
      <c r="F49" s="42"/>
      <c r="G49" s="42"/>
      <c r="H49" s="46">
        <v>3600</v>
      </c>
      <c r="I49" s="47">
        <v>3700</v>
      </c>
    </row>
    <row r="50" spans="3:9" ht="12.75" customHeight="1">
      <c r="C50" s="16">
        <v>32396</v>
      </c>
      <c r="D50" s="10" t="s">
        <v>10</v>
      </c>
      <c r="E50" s="89">
        <v>73000</v>
      </c>
      <c r="F50" s="42"/>
      <c r="G50" s="42"/>
      <c r="H50" s="46">
        <v>73000</v>
      </c>
      <c r="I50" s="47">
        <v>73000</v>
      </c>
    </row>
    <row r="51" spans="3:9" ht="12.75" customHeight="1">
      <c r="C51" s="16">
        <v>32399</v>
      </c>
      <c r="D51" s="10" t="s">
        <v>64</v>
      </c>
      <c r="E51" s="89">
        <f>18650+2500</f>
        <v>21150</v>
      </c>
      <c r="F51" s="42">
        <v>7000</v>
      </c>
      <c r="G51" s="42"/>
      <c r="H51" s="46">
        <v>20000</v>
      </c>
      <c r="I51" s="47">
        <v>20000</v>
      </c>
    </row>
    <row r="52" spans="3:9" ht="12.75" customHeight="1">
      <c r="C52" s="16">
        <v>32921</v>
      </c>
      <c r="D52" s="10" t="s">
        <v>14</v>
      </c>
      <c r="E52" s="89">
        <v>6500</v>
      </c>
      <c r="F52" s="42"/>
      <c r="G52" s="42"/>
      <c r="H52" s="46">
        <v>6600</v>
      </c>
      <c r="I52" s="47">
        <v>6700</v>
      </c>
    </row>
    <row r="53" spans="3:9" ht="12.75" customHeight="1">
      <c r="C53" s="16">
        <v>32923</v>
      </c>
      <c r="D53" s="10" t="s">
        <v>15</v>
      </c>
      <c r="E53" s="89">
        <v>2500</v>
      </c>
      <c r="F53" s="42"/>
      <c r="G53" s="42"/>
      <c r="H53" s="46">
        <v>2500</v>
      </c>
      <c r="I53" s="47">
        <v>2500</v>
      </c>
    </row>
    <row r="54" spans="3:9" ht="12.75" customHeight="1">
      <c r="C54" s="16">
        <v>32931</v>
      </c>
      <c r="D54" s="10" t="s">
        <v>24</v>
      </c>
      <c r="E54" s="89">
        <v>1000</v>
      </c>
      <c r="F54" s="42"/>
      <c r="G54" s="42"/>
      <c r="H54" s="46">
        <v>1000</v>
      </c>
      <c r="I54" s="47">
        <v>1000</v>
      </c>
    </row>
    <row r="55" spans="3:9" ht="12.75" customHeight="1">
      <c r="C55" s="16">
        <v>32377</v>
      </c>
      <c r="D55" s="10" t="s">
        <v>79</v>
      </c>
      <c r="E55" s="89">
        <v>28000</v>
      </c>
      <c r="F55" s="42"/>
      <c r="G55" s="42"/>
      <c r="H55" s="46">
        <v>28000</v>
      </c>
      <c r="I55" s="47">
        <v>28000</v>
      </c>
    </row>
    <row r="56" spans="3:9" ht="12.75" customHeight="1">
      <c r="C56" s="16">
        <v>32131</v>
      </c>
      <c r="D56" s="10" t="s">
        <v>65</v>
      </c>
      <c r="E56" s="89">
        <v>8000</v>
      </c>
      <c r="F56" s="42"/>
      <c r="G56" s="42"/>
      <c r="H56" s="46">
        <v>7000</v>
      </c>
      <c r="I56" s="47">
        <v>6000</v>
      </c>
    </row>
    <row r="57" spans="3:9" ht="12.75" customHeight="1">
      <c r="C57" s="16">
        <v>32373</v>
      </c>
      <c r="D57" s="10" t="s">
        <v>97</v>
      </c>
      <c r="E57" s="89">
        <v>25000</v>
      </c>
      <c r="F57" s="42"/>
      <c r="G57" s="42"/>
      <c r="H57" s="46">
        <v>25000</v>
      </c>
      <c r="I57" s="47">
        <v>25000</v>
      </c>
    </row>
    <row r="58" spans="3:9" ht="12.75" customHeight="1">
      <c r="C58" s="16">
        <v>32225</v>
      </c>
      <c r="D58" s="10" t="s">
        <v>98</v>
      </c>
      <c r="E58" s="89">
        <v>0</v>
      </c>
      <c r="F58" s="42">
        <v>15000</v>
      </c>
      <c r="G58" s="42"/>
      <c r="H58" s="46">
        <v>16000</v>
      </c>
      <c r="I58" s="47">
        <v>17000</v>
      </c>
    </row>
    <row r="59" spans="3:9" ht="12.75" customHeight="1">
      <c r="C59" s="16">
        <v>32959</v>
      </c>
      <c r="D59" s="10" t="s">
        <v>40</v>
      </c>
      <c r="E59" s="89">
        <v>5800</v>
      </c>
      <c r="F59" s="42"/>
      <c r="G59" s="42"/>
      <c r="H59" s="46">
        <v>6000</v>
      </c>
      <c r="I59" s="47">
        <v>6200</v>
      </c>
    </row>
    <row r="60" spans="3:9" ht="12.75" customHeight="1">
      <c r="C60" s="15">
        <v>34</v>
      </c>
      <c r="D60" s="9" t="s">
        <v>31</v>
      </c>
      <c r="E60" s="90">
        <f>SUM(E61:E62)</f>
        <v>1400</v>
      </c>
      <c r="F60" s="44">
        <f>SUM(F61:F62)</f>
        <v>0</v>
      </c>
      <c r="G60" s="44">
        <f>E60+F60</f>
        <v>1400</v>
      </c>
      <c r="H60" s="44">
        <f>SUM(H61:H62)</f>
        <v>1450</v>
      </c>
      <c r="I60" s="45">
        <f>SUM(I61:I62)</f>
        <v>1500</v>
      </c>
    </row>
    <row r="61" spans="3:9" ht="12.75" customHeight="1">
      <c r="C61" s="16">
        <v>34311</v>
      </c>
      <c r="D61" s="10" t="s">
        <v>16</v>
      </c>
      <c r="E61" s="39">
        <v>1300</v>
      </c>
      <c r="F61" s="42"/>
      <c r="G61" s="42"/>
      <c r="H61" s="46">
        <v>1350</v>
      </c>
      <c r="I61" s="47">
        <v>1400</v>
      </c>
    </row>
    <row r="62" spans="3:9" ht="12" customHeight="1">
      <c r="C62" s="16">
        <v>34333</v>
      </c>
      <c r="D62" s="10" t="s">
        <v>61</v>
      </c>
      <c r="E62" s="39">
        <v>100</v>
      </c>
      <c r="F62" s="42"/>
      <c r="G62" s="42"/>
      <c r="H62" s="46">
        <v>100</v>
      </c>
      <c r="I62" s="47">
        <v>100</v>
      </c>
    </row>
    <row r="63" spans="3:9" ht="12" customHeight="1">
      <c r="C63" s="15">
        <v>42</v>
      </c>
      <c r="D63" s="9" t="s">
        <v>33</v>
      </c>
      <c r="E63" s="38">
        <f>SUM(E64:E67)</f>
        <v>23200</v>
      </c>
      <c r="F63" s="44">
        <f>SUM(F64:F67)</f>
        <v>0</v>
      </c>
      <c r="G63" s="44">
        <f>E63+F63</f>
        <v>23200</v>
      </c>
      <c r="H63" s="44">
        <f>SUM(H64:H67)</f>
        <v>20500</v>
      </c>
      <c r="I63" s="45">
        <f>SUM(I64:I67)</f>
        <v>22000</v>
      </c>
    </row>
    <row r="64" spans="3:9" ht="12" customHeight="1">
      <c r="C64" s="16">
        <v>42211</v>
      </c>
      <c r="D64" s="10" t="s">
        <v>53</v>
      </c>
      <c r="E64" s="39">
        <v>4500</v>
      </c>
      <c r="F64" s="42"/>
      <c r="G64" s="42"/>
      <c r="H64" s="46">
        <v>3000</v>
      </c>
      <c r="I64" s="47">
        <v>4000</v>
      </c>
    </row>
    <row r="65" spans="3:9" ht="12" customHeight="1">
      <c r="C65" s="16">
        <v>42219</v>
      </c>
      <c r="D65" s="10" t="s">
        <v>54</v>
      </c>
      <c r="E65" s="39">
        <f>2000+4200</f>
        <v>6200</v>
      </c>
      <c r="F65" s="42"/>
      <c r="G65" s="42"/>
      <c r="H65" s="46">
        <v>5000</v>
      </c>
      <c r="I65" s="47">
        <v>5500</v>
      </c>
    </row>
    <row r="66" spans="3:9" ht="12" customHeight="1">
      <c r="C66" s="18">
        <v>42229</v>
      </c>
      <c r="D66" s="12" t="s">
        <v>62</v>
      </c>
      <c r="E66" s="39">
        <v>2500</v>
      </c>
      <c r="F66" s="42"/>
      <c r="G66" s="42"/>
      <c r="H66" s="46">
        <v>2500</v>
      </c>
      <c r="I66" s="47">
        <v>2500</v>
      </c>
    </row>
    <row r="67" spans="3:9" ht="12" customHeight="1">
      <c r="C67" s="18">
        <v>42239</v>
      </c>
      <c r="D67" s="12" t="s">
        <v>63</v>
      </c>
      <c r="E67" s="39">
        <v>10000</v>
      </c>
      <c r="F67" s="42"/>
      <c r="G67" s="42"/>
      <c r="H67" s="46">
        <v>10000</v>
      </c>
      <c r="I67" s="47">
        <v>10000</v>
      </c>
    </row>
    <row r="68" spans="3:9" ht="12.75" customHeight="1">
      <c r="C68" s="19" t="s">
        <v>34</v>
      </c>
      <c r="D68" s="13" t="s">
        <v>35</v>
      </c>
      <c r="E68" s="27" t="s">
        <v>71</v>
      </c>
      <c r="F68" s="28" t="s">
        <v>72</v>
      </c>
      <c r="G68" s="28" t="s">
        <v>38</v>
      </c>
      <c r="H68" s="28" t="s">
        <v>38</v>
      </c>
      <c r="I68" s="29" t="s">
        <v>38</v>
      </c>
    </row>
    <row r="69" spans="3:9" ht="13.5" customHeight="1">
      <c r="C69" s="15">
        <v>32</v>
      </c>
      <c r="D69" s="9" t="s">
        <v>27</v>
      </c>
      <c r="E69" s="38">
        <f>SUM(E70:E71)</f>
        <v>16500</v>
      </c>
      <c r="F69" s="44">
        <f>SUM(F70:F71)</f>
        <v>0</v>
      </c>
      <c r="G69" s="44">
        <f>E69+F69</f>
        <v>16500</v>
      </c>
      <c r="H69" s="44">
        <f>SUM(H70:H71)</f>
        <v>16000</v>
      </c>
      <c r="I69" s="45">
        <f>SUM(I70:I71)</f>
        <v>16000</v>
      </c>
    </row>
    <row r="70" spans="3:9" ht="13.5" customHeight="1">
      <c r="C70" s="18">
        <v>32271</v>
      </c>
      <c r="D70" s="11" t="s">
        <v>26</v>
      </c>
      <c r="E70" s="39">
        <v>8000</v>
      </c>
      <c r="F70" s="42"/>
      <c r="G70" s="42"/>
      <c r="H70" s="46">
        <v>8000</v>
      </c>
      <c r="I70" s="47">
        <v>8000</v>
      </c>
    </row>
    <row r="71" spans="3:9" ht="12.75" customHeight="1">
      <c r="C71" s="18">
        <v>42233</v>
      </c>
      <c r="D71" s="12" t="s">
        <v>68</v>
      </c>
      <c r="E71" s="39">
        <v>8500</v>
      </c>
      <c r="F71" s="42"/>
      <c r="G71" s="42"/>
      <c r="H71" s="46">
        <v>8000</v>
      </c>
      <c r="I71" s="47">
        <v>8000</v>
      </c>
    </row>
    <row r="72" spans="3:9" ht="12.75" customHeight="1">
      <c r="C72" s="19" t="s">
        <v>55</v>
      </c>
      <c r="D72" s="13" t="s">
        <v>56</v>
      </c>
      <c r="E72" s="27" t="s">
        <v>71</v>
      </c>
      <c r="F72" s="28" t="s">
        <v>72</v>
      </c>
      <c r="G72" s="28" t="s">
        <v>38</v>
      </c>
      <c r="H72" s="28" t="s">
        <v>38</v>
      </c>
      <c r="I72" s="29" t="s">
        <v>38</v>
      </c>
    </row>
    <row r="73" spans="3:9" ht="12.75" customHeight="1">
      <c r="C73" s="20">
        <v>32</v>
      </c>
      <c r="D73" s="9" t="s">
        <v>27</v>
      </c>
      <c r="E73" s="38">
        <f>SUM(E74)</f>
        <v>5000</v>
      </c>
      <c r="F73" s="44">
        <v>0</v>
      </c>
      <c r="G73" s="44">
        <f>E73+F73</f>
        <v>5000</v>
      </c>
      <c r="H73" s="44">
        <f>SUM(H74)</f>
        <v>5000</v>
      </c>
      <c r="I73" s="45">
        <f>SUM(I74)</f>
        <v>5000</v>
      </c>
    </row>
    <row r="74" spans="3:9" ht="12.75" customHeight="1">
      <c r="C74" s="16">
        <v>32355</v>
      </c>
      <c r="D74" s="10" t="s">
        <v>70</v>
      </c>
      <c r="E74" s="89">
        <v>5000</v>
      </c>
      <c r="F74" s="42"/>
      <c r="G74" s="42"/>
      <c r="H74" s="46">
        <v>5000</v>
      </c>
      <c r="I74" s="47">
        <v>5000</v>
      </c>
    </row>
    <row r="75" spans="3:9" ht="27" customHeight="1">
      <c r="C75" s="31"/>
      <c r="D75" s="13" t="s">
        <v>93</v>
      </c>
      <c r="E75" s="76" t="s">
        <v>71</v>
      </c>
      <c r="F75" s="77" t="s">
        <v>75</v>
      </c>
      <c r="G75" s="77" t="s">
        <v>38</v>
      </c>
      <c r="H75" s="77" t="s">
        <v>38</v>
      </c>
      <c r="I75" s="77" t="s">
        <v>38</v>
      </c>
    </row>
    <row r="76" spans="3:9" ht="17.25" customHeight="1">
      <c r="C76" s="16">
        <v>32399</v>
      </c>
      <c r="D76" s="10" t="s">
        <v>64</v>
      </c>
      <c r="E76" s="89">
        <v>5500</v>
      </c>
      <c r="F76" s="42">
        <v>0</v>
      </c>
      <c r="G76" s="42">
        <f>E76+F76</f>
        <v>5500</v>
      </c>
      <c r="H76" s="42">
        <v>0</v>
      </c>
      <c r="I76" s="47">
        <v>0</v>
      </c>
    </row>
    <row r="77" spans="3:9" ht="27.75" customHeight="1">
      <c r="C77" s="31"/>
      <c r="D77" s="13" t="s">
        <v>74</v>
      </c>
      <c r="E77" s="32" t="s">
        <v>71</v>
      </c>
      <c r="F77" s="33" t="s">
        <v>75</v>
      </c>
      <c r="G77" s="33" t="s">
        <v>38</v>
      </c>
      <c r="H77" s="33" t="s">
        <v>38</v>
      </c>
      <c r="I77" s="34" t="s">
        <v>38</v>
      </c>
    </row>
    <row r="78" spans="3:9" ht="15" customHeight="1">
      <c r="C78" s="73">
        <v>32</v>
      </c>
      <c r="D78" s="35" t="s">
        <v>27</v>
      </c>
      <c r="E78" s="48">
        <f>SUM(E79:E84)</f>
        <v>1628475</v>
      </c>
      <c r="F78" s="49"/>
      <c r="G78" s="50">
        <f>E78+F78</f>
        <v>1628475</v>
      </c>
      <c r="H78" s="50">
        <f>SUM(H79:H84)</f>
        <v>1290000</v>
      </c>
      <c r="I78" s="50">
        <f>SUM(I79:I84)</f>
        <v>1290000</v>
      </c>
    </row>
    <row r="79" spans="3:9" ht="18" customHeight="1">
      <c r="C79" s="16">
        <v>32329</v>
      </c>
      <c r="D79" s="10" t="s">
        <v>69</v>
      </c>
      <c r="E79" s="75">
        <f>73750+92125+269000</f>
        <v>434875</v>
      </c>
      <c r="F79" s="75"/>
      <c r="G79" s="75"/>
      <c r="H79" s="75">
        <v>440000</v>
      </c>
      <c r="I79" s="75">
        <v>440000</v>
      </c>
    </row>
    <row r="80" spans="3:9" ht="18" customHeight="1">
      <c r="C80" s="16">
        <v>32379</v>
      </c>
      <c r="D80" s="10" t="s">
        <v>11</v>
      </c>
      <c r="E80" s="51">
        <f>15000+20000+45000</f>
        <v>80000</v>
      </c>
      <c r="F80" s="52"/>
      <c r="G80" s="51"/>
      <c r="H80" s="52">
        <v>80000</v>
      </c>
      <c r="I80" s="53">
        <v>80000</v>
      </c>
    </row>
    <row r="81" spans="3:9" ht="18" customHeight="1">
      <c r="C81" s="16">
        <v>32399</v>
      </c>
      <c r="D81" s="10" t="s">
        <v>64</v>
      </c>
      <c r="E81" s="51">
        <f>25000+4000+4000+85000+16900+3200+300000+40000</f>
        <v>478100</v>
      </c>
      <c r="F81" s="52"/>
      <c r="G81" s="51"/>
      <c r="H81" s="52">
        <v>480000</v>
      </c>
      <c r="I81" s="52">
        <v>480000</v>
      </c>
    </row>
    <row r="82" spans="3:9" ht="18" customHeight="1">
      <c r="C82" s="16">
        <v>42311</v>
      </c>
      <c r="D82" s="10" t="s">
        <v>91</v>
      </c>
      <c r="E82" s="51">
        <v>21500</v>
      </c>
      <c r="F82" s="52"/>
      <c r="G82" s="51"/>
      <c r="H82" s="52">
        <v>0</v>
      </c>
      <c r="I82" s="53">
        <v>0</v>
      </c>
    </row>
    <row r="83" spans="3:9" ht="18" customHeight="1">
      <c r="C83" s="16">
        <v>42314</v>
      </c>
      <c r="D83" s="10" t="s">
        <v>90</v>
      </c>
      <c r="E83" s="51">
        <f>142500</f>
        <v>142500</v>
      </c>
      <c r="F83" s="52"/>
      <c r="G83" s="51"/>
      <c r="H83" s="52">
        <v>0</v>
      </c>
      <c r="I83" s="53">
        <v>0</v>
      </c>
    </row>
    <row r="84" spans="3:9" ht="18" customHeight="1">
      <c r="C84" s="16">
        <v>42273</v>
      </c>
      <c r="D84" s="10" t="s">
        <v>76</v>
      </c>
      <c r="E84" s="51">
        <v>471500</v>
      </c>
      <c r="F84" s="52"/>
      <c r="G84" s="51"/>
      <c r="H84" s="52">
        <v>290000</v>
      </c>
      <c r="I84" s="53">
        <v>290000</v>
      </c>
    </row>
    <row r="85" spans="3:9" ht="12.75" customHeight="1">
      <c r="C85" s="19" t="s">
        <v>36</v>
      </c>
      <c r="D85" s="13" t="s">
        <v>37</v>
      </c>
      <c r="E85" s="27" t="s">
        <v>67</v>
      </c>
      <c r="F85" s="28" t="s">
        <v>66</v>
      </c>
      <c r="G85" s="28" t="s">
        <v>38</v>
      </c>
      <c r="H85" s="28" t="s">
        <v>38</v>
      </c>
      <c r="I85" s="29" t="s">
        <v>38</v>
      </c>
    </row>
    <row r="86" spans="3:9" ht="12.75" customHeight="1">
      <c r="C86" s="15">
        <v>32</v>
      </c>
      <c r="D86" s="9" t="s">
        <v>27</v>
      </c>
      <c r="E86" s="38">
        <f>SUM(E87)</f>
        <v>6700</v>
      </c>
      <c r="F86" s="44">
        <f>SUM(F87)</f>
        <v>0</v>
      </c>
      <c r="G86" s="44">
        <f>E86+F86</f>
        <v>6700</v>
      </c>
      <c r="H86" s="44">
        <f>SUM(H87)</f>
        <v>6700</v>
      </c>
      <c r="I86" s="45">
        <f>SUM(I87)</f>
        <v>6700</v>
      </c>
    </row>
    <row r="87" spans="3:9" ht="12.75" customHeight="1">
      <c r="C87" s="18">
        <v>32911</v>
      </c>
      <c r="D87" s="12" t="s">
        <v>13</v>
      </c>
      <c r="E87" s="39">
        <v>6700</v>
      </c>
      <c r="F87" s="42">
        <v>0</v>
      </c>
      <c r="G87" s="42"/>
      <c r="H87" s="46">
        <v>6700</v>
      </c>
      <c r="I87" s="47">
        <v>6700</v>
      </c>
    </row>
    <row r="88" spans="3:9" ht="12.75" customHeight="1" thickBot="1">
      <c r="C88" s="21"/>
      <c r="D88" s="22" t="s">
        <v>17</v>
      </c>
      <c r="E88" s="54">
        <f>SUM(E6,E14,E60,E63,E69,E73,E78,E86,E76)</f>
        <v>3288725</v>
      </c>
      <c r="F88" s="55">
        <f>SUM(F6,F14,F60,F63,F73,F86)</f>
        <v>50000</v>
      </c>
      <c r="G88" s="55">
        <f>SUM(G6,G14,G60,G63,G69,G73,G86,G78,G76)</f>
        <v>3338725</v>
      </c>
      <c r="H88" s="54">
        <f>SUM(H6,H14,H60,H63,H69,H73,H86,H78)</f>
        <v>2921450</v>
      </c>
      <c r="I88" s="56">
        <f>SUM(I6,I14,I60,I63,I69,I73,I86,I78)</f>
        <v>2934600</v>
      </c>
    </row>
    <row r="90" spans="3:9" ht="21" customHeight="1">
      <c r="C90" s="85" t="s">
        <v>95</v>
      </c>
      <c r="D90" s="85" t="s">
        <v>94</v>
      </c>
      <c r="E90" s="85"/>
      <c r="F90" s="86"/>
      <c r="G90" s="86"/>
      <c r="H90" s="87"/>
      <c r="I90" s="88"/>
    </row>
    <row r="91" spans="3:9" ht="13.5">
      <c r="C91" s="82" t="s">
        <v>96</v>
      </c>
      <c r="D91" s="82" t="s">
        <v>64</v>
      </c>
      <c r="E91" s="91">
        <v>16100</v>
      </c>
      <c r="F91" s="84"/>
      <c r="G91" s="84"/>
      <c r="H91" s="83"/>
      <c r="I91" s="84"/>
    </row>
    <row r="92" spans="3:9" ht="12.75">
      <c r="C92" s="79"/>
      <c r="D92" s="80"/>
      <c r="E92" s="30"/>
      <c r="F92" s="30"/>
      <c r="G92" s="30"/>
      <c r="H92" s="78"/>
      <c r="I92" s="30"/>
    </row>
    <row r="93" spans="3:9" ht="12.75">
      <c r="C93" s="79"/>
      <c r="D93" s="80"/>
      <c r="E93" s="30"/>
      <c r="F93" s="30"/>
      <c r="G93" s="30"/>
      <c r="H93" s="78"/>
      <c r="I93" s="30"/>
    </row>
    <row r="94" spans="3:9" ht="12.75">
      <c r="C94" s="79"/>
      <c r="D94" s="80"/>
      <c r="E94" s="81"/>
      <c r="F94" s="30"/>
      <c r="G94" s="81"/>
      <c r="H94" s="78"/>
      <c r="I94" s="30"/>
    </row>
    <row r="96" ht="16.5" customHeight="1"/>
    <row r="115" ht="12.75" customHeight="1"/>
  </sheetData>
  <sheetProtection/>
  <mergeCells count="1">
    <mergeCell ref="C4:E4"/>
  </mergeCells>
  <printOptions/>
  <pageMargins left="0.5905511811023623" right="0.5118110236220472" top="0.7480314960629921" bottom="0.35433070866141736" header="0.31496062992125984" footer="0.31496062992125984"/>
  <pageSetup fitToHeight="0" fitToWidth="1" horizontalDpi="600" verticalDpi="600" orientation="landscape" pageOrder="overThenDown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F13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8.421875" style="0" customWidth="1"/>
    <col min="3" max="3" width="25.7109375" style="0" customWidth="1"/>
    <col min="4" max="6" width="20.8515625" style="0" customWidth="1"/>
  </cols>
  <sheetData>
    <row r="4" ht="13.5" thickBot="1"/>
    <row r="5" spans="2:6" ht="13.5" thickBot="1">
      <c r="B5" s="104" t="s">
        <v>80</v>
      </c>
      <c r="C5" s="105"/>
      <c r="D5" s="105"/>
      <c r="E5" s="105"/>
      <c r="F5" s="106"/>
    </row>
    <row r="6" spans="2:6" ht="13.5" thickBot="1">
      <c r="B6" s="60"/>
      <c r="C6" s="60"/>
      <c r="D6" s="60"/>
      <c r="E6" s="60"/>
      <c r="F6" s="60"/>
    </row>
    <row r="7" spans="2:6" ht="12.75">
      <c r="B7" s="61" t="s">
        <v>81</v>
      </c>
      <c r="C7" s="62" t="s">
        <v>82</v>
      </c>
      <c r="D7" s="62" t="s">
        <v>85</v>
      </c>
      <c r="E7" s="62" t="s">
        <v>86</v>
      </c>
      <c r="F7" s="63" t="s">
        <v>88</v>
      </c>
    </row>
    <row r="8" spans="2:6" ht="28.5" customHeight="1">
      <c r="B8" s="64">
        <v>671</v>
      </c>
      <c r="C8" s="66" t="s">
        <v>83</v>
      </c>
      <c r="D8" s="69">
        <v>3288725</v>
      </c>
      <c r="E8" s="69">
        <v>2921450</v>
      </c>
      <c r="F8" s="70">
        <v>2934600</v>
      </c>
    </row>
    <row r="9" spans="2:6" ht="28.5" customHeight="1">
      <c r="B9" s="64">
        <v>638</v>
      </c>
      <c r="C9" s="66" t="s">
        <v>100</v>
      </c>
      <c r="D9" s="69">
        <v>16100</v>
      </c>
      <c r="E9" s="69">
        <v>0</v>
      </c>
      <c r="F9" s="70">
        <v>0</v>
      </c>
    </row>
    <row r="10" spans="2:6" ht="24" customHeight="1">
      <c r="B10" s="64">
        <v>661</v>
      </c>
      <c r="C10" s="65" t="s">
        <v>84</v>
      </c>
      <c r="D10" s="69">
        <v>50000</v>
      </c>
      <c r="E10" s="69">
        <v>50000</v>
      </c>
      <c r="F10" s="70">
        <v>50000</v>
      </c>
    </row>
    <row r="11" spans="2:6" ht="13.5" thickBot="1">
      <c r="B11" s="67"/>
      <c r="C11" s="68" t="s">
        <v>38</v>
      </c>
      <c r="D11" s="71">
        <f>SUM(D8:D10)</f>
        <v>3354825</v>
      </c>
      <c r="E11" s="71">
        <f>SUM(E8:E10)</f>
        <v>2971450</v>
      </c>
      <c r="F11" s="72">
        <f>SUM(F8:F10)</f>
        <v>2984600</v>
      </c>
    </row>
    <row r="13" spans="2:5" ht="12.75">
      <c r="B13" s="107"/>
      <c r="C13" s="108"/>
      <c r="D13" s="108"/>
      <c r="E13" s="108"/>
    </row>
  </sheetData>
  <sheetProtection/>
  <mergeCells count="2">
    <mergeCell ref="B5:F5"/>
    <mergeCell ref="B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GKM</dc:creator>
  <cp:keywords/>
  <dc:description/>
  <cp:lastModifiedBy>Lenovo</cp:lastModifiedBy>
  <cp:lastPrinted>2023-09-29T11:10:46Z</cp:lastPrinted>
  <dcterms:created xsi:type="dcterms:W3CDTF">2006-02-07T13:02:10Z</dcterms:created>
  <dcterms:modified xsi:type="dcterms:W3CDTF">2024-01-23T09:44:35Z</dcterms:modified>
  <cp:category/>
  <cp:version/>
  <cp:contentType/>
  <cp:contentStatus/>
</cp:coreProperties>
</file>